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01"/>
  <workbookPr/>
  <mc:AlternateContent xmlns:mc="http://schemas.openxmlformats.org/markup-compatibility/2006">
    <mc:Choice Requires="x15">
      <x15ac:absPath xmlns:x15ac="http://schemas.microsoft.com/office/spreadsheetml/2010/11/ac" url="U:\CooperativeForecasting\QCEW CES IHS\"/>
    </mc:Choice>
  </mc:AlternateContent>
  <bookViews>
    <workbookView xWindow="0" yWindow="0" windowWidth="20160" windowHeight="8475" tabRatio="952" activeTab="5"/>
  </bookViews>
  <sheets>
    <sheet name="QCEW" sheetId="1" r:id="rId1"/>
    <sheet name="CES &amp; QCEW-Northern Virginia" sheetId="2" r:id="rId2"/>
    <sheet name="CES Adjustment" sheetId="3" r:id="rId3"/>
    <sheet name="Self Employment " sheetId="4" r:id="rId4"/>
    <sheet name="Military" sheetId="5" r:id="rId5"/>
    <sheet name="Baseline Employment" sheetId="6" r:id="rId6"/>
  </sheets>
  <externalReferences>
    <externalReference r:id="rId7"/>
  </externalReferenc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1" l="1"/>
  <c r="B7" i="2"/>
  <c r="C6" i="3"/>
  <c r="B13" i="2"/>
  <c r="B15" i="2" s="1"/>
  <c r="J15" i="2"/>
  <c r="I15" i="2"/>
  <c r="H15" i="2"/>
  <c r="G15" i="2"/>
  <c r="F15" i="2"/>
  <c r="E15" i="2"/>
  <c r="D15" i="2"/>
  <c r="C15" i="2"/>
  <c r="K2" i="6"/>
  <c r="J2" i="6"/>
  <c r="C2" i="6"/>
  <c r="J7" i="2"/>
  <c r="I7" i="2"/>
  <c r="H7" i="2"/>
  <c r="G7" i="2"/>
  <c r="F7" i="2"/>
  <c r="E7" i="2"/>
  <c r="D7" i="2"/>
  <c r="C7" i="2"/>
  <c r="I13" i="2" l="1"/>
  <c r="J13" i="2"/>
  <c r="A20" i="3" l="1"/>
  <c r="A19" i="3"/>
  <c r="L18" i="1"/>
  <c r="L17" i="1"/>
  <c r="J12" i="5" l="1"/>
  <c r="K12" i="5" s="1"/>
  <c r="J11" i="5"/>
  <c r="K11" i="5" s="1"/>
  <c r="J10" i="5"/>
  <c r="K10" i="5" s="1"/>
  <c r="J9" i="5"/>
  <c r="K9" i="5" s="1"/>
  <c r="J8" i="5"/>
  <c r="K8" i="5" s="1"/>
  <c r="J7" i="5"/>
  <c r="K7" i="5" s="1"/>
  <c r="J6" i="5"/>
  <c r="K6" i="5" s="1"/>
  <c r="K5" i="5"/>
  <c r="J5" i="5"/>
  <c r="J4" i="5"/>
  <c r="K4" i="5" s="1"/>
  <c r="K3" i="5"/>
  <c r="K2" i="5"/>
  <c r="J3" i="5"/>
  <c r="J2" i="5"/>
  <c r="J13" i="4"/>
  <c r="J12" i="4"/>
  <c r="J11" i="4"/>
  <c r="J10" i="4"/>
  <c r="J9" i="4"/>
  <c r="J8" i="4"/>
  <c r="J7" i="4"/>
  <c r="J6" i="4"/>
  <c r="J5" i="4"/>
  <c r="J4" i="4"/>
  <c r="J3" i="4"/>
  <c r="F13" i="4"/>
  <c r="F12" i="4"/>
  <c r="F11" i="4"/>
  <c r="F10" i="4"/>
  <c r="F9" i="4"/>
  <c r="F8" i="4"/>
  <c r="F7" i="4"/>
  <c r="F6" i="4"/>
  <c r="F5" i="4"/>
  <c r="F4" i="4"/>
  <c r="F3" i="4"/>
  <c r="I13" i="4"/>
  <c r="H13" i="4"/>
  <c r="G13" i="4"/>
  <c r="K10" i="3" l="1"/>
  <c r="J10" i="3"/>
  <c r="I10" i="3"/>
  <c r="H10" i="3"/>
  <c r="G10" i="3"/>
  <c r="F10" i="3"/>
  <c r="E10" i="3"/>
  <c r="D10" i="3"/>
  <c r="C10" i="3"/>
  <c r="K8" i="3"/>
  <c r="J8" i="3"/>
  <c r="I8" i="3"/>
  <c r="H8" i="3"/>
  <c r="G8" i="3"/>
  <c r="F8" i="3"/>
  <c r="E8" i="3"/>
  <c r="D8" i="3"/>
  <c r="C8" i="3"/>
  <c r="K4" i="3"/>
  <c r="K14" i="3" s="1"/>
  <c r="J4" i="3"/>
  <c r="I4" i="3"/>
  <c r="H4" i="3"/>
  <c r="G4" i="3"/>
  <c r="F4" i="3"/>
  <c r="E4" i="3"/>
  <c r="D4" i="3"/>
  <c r="C4" i="3"/>
  <c r="K3" i="3"/>
  <c r="J3" i="3"/>
  <c r="I3" i="3"/>
  <c r="H3" i="3"/>
  <c r="G3" i="3"/>
  <c r="F3" i="3"/>
  <c r="E3" i="3"/>
  <c r="D3" i="3"/>
  <c r="C3" i="3"/>
  <c r="J13" i="3" l="1"/>
  <c r="K15" i="6"/>
  <c r="K5" i="6"/>
  <c r="K13" i="3"/>
  <c r="H13" i="2" l="1"/>
  <c r="G13" i="2"/>
  <c r="F13" i="2"/>
  <c r="E13" i="2"/>
  <c r="D13" i="2"/>
  <c r="C13" i="2"/>
  <c r="N17" i="1"/>
  <c r="M18" i="1"/>
  <c r="M17" i="1"/>
  <c r="E5" i="3" l="1"/>
  <c r="I5" i="3"/>
  <c r="F5" i="3"/>
  <c r="J5" i="3"/>
  <c r="C5" i="3"/>
  <c r="G5" i="3"/>
  <c r="K6" i="3"/>
  <c r="K5" i="3"/>
  <c r="D5" i="3"/>
  <c r="H5" i="3"/>
  <c r="K11" i="3"/>
  <c r="J11" i="3"/>
  <c r="J6" i="3"/>
  <c r="C12" i="5"/>
  <c r="D12" i="5"/>
  <c r="J7" i="3" l="1"/>
  <c r="K7" i="3"/>
  <c r="K15" i="3"/>
  <c r="K16" i="3"/>
  <c r="K12" i="3"/>
  <c r="G18" i="1"/>
  <c r="G17" i="1"/>
  <c r="K10" i="6" l="1"/>
  <c r="K13" i="6"/>
  <c r="K9" i="6"/>
  <c r="K4" i="6"/>
  <c r="K12" i="6"/>
  <c r="K8" i="6"/>
  <c r="K3" i="6"/>
  <c r="K11" i="6"/>
  <c r="K7" i="6"/>
  <c r="K14" i="6"/>
  <c r="K6" i="6"/>
  <c r="K17" i="3"/>
  <c r="D15" i="3"/>
  <c r="D14" i="3"/>
  <c r="D13" i="3"/>
  <c r="D2" i="6" s="1"/>
  <c r="D6" i="3"/>
  <c r="D7" i="3" s="1"/>
  <c r="D11" i="3"/>
  <c r="K16" i="6" l="1"/>
  <c r="D16" i="3"/>
  <c r="D12" i="3"/>
  <c r="D17" i="3" s="1"/>
  <c r="D5" i="6"/>
  <c r="D15" i="6"/>
  <c r="D14" i="6"/>
  <c r="D6" i="6"/>
  <c r="D9" i="6" l="1"/>
  <c r="D4" i="6"/>
  <c r="D7" i="6"/>
  <c r="D3" i="6"/>
  <c r="D11" i="6"/>
  <c r="D13" i="6"/>
  <c r="D12" i="6"/>
  <c r="D10" i="6"/>
  <c r="D8" i="6"/>
  <c r="D16" i="6" l="1"/>
  <c r="J15" i="3"/>
  <c r="J14" i="3"/>
  <c r="J12" i="3"/>
  <c r="J15" i="6" l="1"/>
  <c r="J5" i="6"/>
  <c r="J6" i="6"/>
  <c r="J14" i="6"/>
  <c r="J16" i="3"/>
  <c r="K17" i="1"/>
  <c r="J17" i="1"/>
  <c r="I17" i="1"/>
  <c r="H17" i="1"/>
  <c r="F17" i="1"/>
  <c r="J10" i="6" l="1"/>
  <c r="J13" i="6"/>
  <c r="J9" i="6"/>
  <c r="J4" i="6"/>
  <c r="J12" i="6"/>
  <c r="J8" i="6"/>
  <c r="J3" i="6"/>
  <c r="J11" i="6"/>
  <c r="J7" i="6"/>
  <c r="J17" i="3"/>
  <c r="J16" i="6" l="1"/>
  <c r="K18" i="1"/>
  <c r="J18" i="1"/>
  <c r="I18" i="1"/>
  <c r="H18" i="1"/>
  <c r="F18" i="1"/>
  <c r="I15" i="3"/>
  <c r="H15" i="3"/>
  <c r="G15" i="3"/>
  <c r="F15" i="3"/>
  <c r="E15" i="3"/>
  <c r="C15" i="3"/>
  <c r="I13" i="3"/>
  <c r="H13" i="3"/>
  <c r="H2" i="6" s="1"/>
  <c r="G13" i="3"/>
  <c r="G2" i="6" s="1"/>
  <c r="F13" i="3"/>
  <c r="E13" i="3"/>
  <c r="E2" i="6" s="1"/>
  <c r="C13" i="3"/>
  <c r="I2" i="6" l="1"/>
  <c r="E6" i="6"/>
  <c r="F6" i="6"/>
  <c r="F14" i="6"/>
  <c r="F2" i="6"/>
  <c r="G6" i="6"/>
  <c r="G14" i="6"/>
  <c r="C14" i="6"/>
  <c r="C6" i="6"/>
  <c r="H6" i="6"/>
  <c r="H14" i="6"/>
  <c r="E14" i="6"/>
  <c r="I6" i="6"/>
  <c r="I14" i="6"/>
  <c r="I11" i="3" l="1"/>
  <c r="I12" i="3" s="1"/>
  <c r="I6" i="3"/>
  <c r="I7" i="3" s="1"/>
  <c r="H6" i="3"/>
  <c r="G6" i="3"/>
  <c r="F6" i="3"/>
  <c r="E6" i="3"/>
  <c r="C11" i="3"/>
  <c r="H11" i="3"/>
  <c r="H12" i="3" s="1"/>
  <c r="G11" i="3"/>
  <c r="G12" i="3" s="1"/>
  <c r="F11" i="3"/>
  <c r="F12" i="3" s="1"/>
  <c r="E11" i="3"/>
  <c r="E12" i="3" s="1"/>
  <c r="I16" i="3" l="1"/>
  <c r="I12" i="6" s="1"/>
  <c r="C12" i="3"/>
  <c r="C16" i="3"/>
  <c r="E16" i="3"/>
  <c r="F16" i="3"/>
  <c r="G16" i="3"/>
  <c r="H16" i="3"/>
  <c r="C7" i="3"/>
  <c r="C14" i="3"/>
  <c r="F7" i="3"/>
  <c r="F17" i="3" s="1"/>
  <c r="F14" i="3"/>
  <c r="G14" i="3"/>
  <c r="G7" i="3"/>
  <c r="G17" i="3" s="1"/>
  <c r="E7" i="3"/>
  <c r="E17" i="3" s="1"/>
  <c r="E14" i="3"/>
  <c r="I17" i="3"/>
  <c r="I14" i="3"/>
  <c r="H14" i="3"/>
  <c r="H7" i="3"/>
  <c r="H17" i="3" s="1"/>
  <c r="C17" i="3" l="1"/>
  <c r="G11" i="6"/>
  <c r="I4" i="6"/>
  <c r="I13" i="6"/>
  <c r="I8" i="6"/>
  <c r="I9" i="6"/>
  <c r="G4" i="6"/>
  <c r="I3" i="6"/>
  <c r="I10" i="6"/>
  <c r="G7" i="6"/>
  <c r="G3" i="6"/>
  <c r="G12" i="6"/>
  <c r="E7" i="6"/>
  <c r="G8" i="6"/>
  <c r="G9" i="6"/>
  <c r="I7" i="6"/>
  <c r="I11" i="6"/>
  <c r="H10" i="6"/>
  <c r="E12" i="6"/>
  <c r="H11" i="6"/>
  <c r="G13" i="6"/>
  <c r="G10" i="6"/>
  <c r="H4" i="6"/>
  <c r="E13" i="6"/>
  <c r="E4" i="6"/>
  <c r="E8" i="6"/>
  <c r="E10" i="6"/>
  <c r="H7" i="6"/>
  <c r="E11" i="6"/>
  <c r="E3" i="6"/>
  <c r="H8" i="6"/>
  <c r="H12" i="6"/>
  <c r="H3" i="6"/>
  <c r="H9" i="6"/>
  <c r="H13" i="6"/>
  <c r="F10" i="6"/>
  <c r="F12" i="6"/>
  <c r="F3" i="6"/>
  <c r="F4" i="6"/>
  <c r="F13" i="6"/>
  <c r="F9" i="6"/>
  <c r="F7" i="6"/>
  <c r="F11" i="6"/>
  <c r="F8" i="6"/>
  <c r="E9" i="6"/>
  <c r="C15" i="6"/>
  <c r="C5" i="6"/>
  <c r="C7" i="6"/>
  <c r="C3" i="6"/>
  <c r="C11" i="6"/>
  <c r="C9" i="6"/>
  <c r="C4" i="6"/>
  <c r="C12" i="6"/>
  <c r="C13" i="6"/>
  <c r="C8" i="6"/>
  <c r="C10" i="6"/>
  <c r="I15" i="6"/>
  <c r="I5" i="6"/>
  <c r="F15" i="6"/>
  <c r="F5" i="6"/>
  <c r="H15" i="6"/>
  <c r="H5" i="6"/>
  <c r="G15" i="6"/>
  <c r="G5" i="6"/>
  <c r="E5" i="6"/>
  <c r="E15" i="6"/>
  <c r="I16" i="6" l="1"/>
  <c r="C16" i="6"/>
  <c r="E16" i="6"/>
  <c r="H16" i="6"/>
  <c r="G16" i="6"/>
  <c r="F16" i="6"/>
</calcChain>
</file>

<file path=xl/sharedStrings.xml><?xml version="1.0" encoding="utf-8"?>
<sst xmlns="http://schemas.openxmlformats.org/spreadsheetml/2006/main" count="160" uniqueCount="76">
  <si>
    <t>Sort</t>
  </si>
  <si>
    <t>Source</t>
  </si>
  <si>
    <t>AreaType</t>
  </si>
  <si>
    <t>StName</t>
  </si>
  <si>
    <t>Jurisdiction</t>
  </si>
  <si>
    <t>QCEW</t>
  </si>
  <si>
    <t>County</t>
  </si>
  <si>
    <t>District of Col</t>
  </si>
  <si>
    <t>District Of Columbia</t>
  </si>
  <si>
    <t>Maryland</t>
  </si>
  <si>
    <t>Charles County, Maryland</t>
  </si>
  <si>
    <t>Frederick County, Maryland</t>
  </si>
  <si>
    <t>Montgomery County, Maryland</t>
  </si>
  <si>
    <t>Prince George's County, Maryland</t>
  </si>
  <si>
    <t>Virginia</t>
  </si>
  <si>
    <t>Alexandria City, Virginia</t>
  </si>
  <si>
    <t>Arlington County, Virginia</t>
  </si>
  <si>
    <t>Fairfax County, Virginia</t>
  </si>
  <si>
    <t>Fairfax City, Virginia</t>
  </si>
  <si>
    <t>Falls Church City, Virginia</t>
  </si>
  <si>
    <t>Loudoun County, Virginia</t>
  </si>
  <si>
    <t>Prince William County, Virginia</t>
  </si>
  <si>
    <t>Manassas City, Virginia</t>
  </si>
  <si>
    <t>Manassas Park City, Virginia</t>
  </si>
  <si>
    <t>Northern Virginia Adjustment</t>
  </si>
  <si>
    <t>Metropolitan Area or Division</t>
  </si>
  <si>
    <t>47894- Washington-Arlington-Alexandria, D.C.-Va.-Md.-W.Va. Metropolitan Division</t>
  </si>
  <si>
    <t>District of Columbia</t>
  </si>
  <si>
    <t>94781 - Calvert County, Charles County, Prince George’s County</t>
  </si>
  <si>
    <t>Northern Virginia, Va.</t>
  </si>
  <si>
    <t>Metro Area QCEW-CES Comparison</t>
  </si>
  <si>
    <t>Jurisdiction / Metro Area</t>
  </si>
  <si>
    <t>Montgomery, Frederick</t>
  </si>
  <si>
    <t>Calvert, Charles, Prince George's</t>
  </si>
  <si>
    <t>CES</t>
  </si>
  <si>
    <t>43524 - Silver Spring-Frederick-Rockville, MD Metropolitan Division</t>
  </si>
  <si>
    <t>94781 - Calvert County, Charles County, Prince George's County</t>
  </si>
  <si>
    <t>Northern Virginia</t>
  </si>
  <si>
    <t>Adjustment Factor</t>
  </si>
  <si>
    <t>Jurisdiction of Work</t>
  </si>
  <si>
    <t>Total Workers</t>
  </si>
  <si>
    <t>Self-Employment Factor</t>
  </si>
  <si>
    <t>Arlington County</t>
  </si>
  <si>
    <t>Alexandria City</t>
  </si>
  <si>
    <t>Montgomery County</t>
  </si>
  <si>
    <t>Prince George's County</t>
  </si>
  <si>
    <t>Fairfax County</t>
  </si>
  <si>
    <t>Loudoun County</t>
  </si>
  <si>
    <t>Prince William County</t>
  </si>
  <si>
    <t>Charles County</t>
  </si>
  <si>
    <t>Frederick County</t>
  </si>
  <si>
    <t>Wage and Salary Employment</t>
  </si>
  <si>
    <t xml:space="preserve">Self-Employed Not Incorporated &amp; Unpaid Family </t>
  </si>
  <si>
    <t>Charles</t>
  </si>
  <si>
    <t>Frederick</t>
  </si>
  <si>
    <t>Montgomery</t>
  </si>
  <si>
    <t>Prince George's</t>
  </si>
  <si>
    <t>Alexandria</t>
  </si>
  <si>
    <t>Arlington</t>
  </si>
  <si>
    <t>Fairfax</t>
  </si>
  <si>
    <t>Prince William</t>
  </si>
  <si>
    <t>Falls Church</t>
  </si>
  <si>
    <t>Region</t>
  </si>
  <si>
    <t>Fairfax City</t>
  </si>
  <si>
    <t>Falls Church City</t>
  </si>
  <si>
    <t>Manassas City</t>
  </si>
  <si>
    <t>Manassas Park City</t>
  </si>
  <si>
    <t>COG Northern Virginia Arlington, Clarke, Fairfax, Fauquier, Loudoun, Prince William, Spotsylvania, Stafford, Warren, Alexandria City, Fairfax City, Falls Church City, Fredericksburg City, Manassas City, Manassas Park City, Jefferson County, WV</t>
  </si>
  <si>
    <t>Self-Employment Factor 2013</t>
  </si>
  <si>
    <t>Covered Employment</t>
  </si>
  <si>
    <t>Self-Employed Not Incorporated &amp; Unpaid Family</t>
  </si>
  <si>
    <t>47894 - District of Columbia, Calvert, Charles, Prince George's, Arlington, Clarke, Fairfax, Fauquier, Loudoun, Prince William, Spotsylvania, Stafford, Warren, Alexandria City, Fairfax City, Falls Church City, Fredericksburg City, Manassas City, Manassas Park City, Jefferson County, WV</t>
  </si>
  <si>
    <t>Note: CES downloaded 6/22/2017; BLS revised estimates after Baseline Employment Estimates first computed in 2015</t>
  </si>
  <si>
    <t>Note: QCEW downloaded 6/22/2017 - few revision; 2014 revised folowing initial memo in 2015; BLS will likely revise 2016 estimate in fall 2017</t>
  </si>
  <si>
    <t>Source: Census ACS 1-Year PUMS estimates</t>
  </si>
  <si>
    <t>Source: See Appendix B. Military Employment.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</si>
</sst>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_(* \(#,##0.00\);_(* &quot;-&quot;??_);_(@_)"/>
    <numFmt numFmtId="164" formatCode="0.0"/>
    <numFmt numFmtId="165" formatCode="_(* #,##0.000_);_(* \(#,##0.000\);_(* &quot;-&quot;??_);_(@_)"/>
    <numFmt numFmtId="166" formatCode="0.000"/>
    <numFmt numFmtId="167" formatCode="#0.0"/>
  </numFmts>
  <fonts count="21"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font>
    <font>
      <sz val="10"/>
      <color theme="1"/>
      <name val="Calibri"/>
      <family val="2"/>
    </font>
    <font>
      <sz val="11"/>
      <name val="Calibri"/>
      <family val="2"/>
      <scheme val="minor"/>
    </font>
    <font>
      <b/>
      <sz val="14"/>
      <color theme="1"/>
      <name val="Calibri"/>
      <family val="2"/>
      <scheme val="minor"/>
    </font>
    <font>
      <sz val="10"/>
      <name val="Calibri"/>
      <family val="2"/>
      <scheme val="minor"/>
    </font>
    <font>
      <sz val="9"/>
      <color theme="1"/>
      <name val="Calibri"/>
      <family val="2"/>
      <scheme val="minor"/>
    </font>
    <font>
      <sz val="10"/>
      <color theme="1"/>
      <name val="Calibri"/>
      <family val="2"/>
      <scheme val="minor"/>
    </font>
    <font>
      <b/>
      <sz val="10"/>
      <color theme="1"/>
      <name val="Calibri"/>
      <family val="2"/>
      <scheme val="minor"/>
    </font>
    <font>
      <b/>
      <sz val="11"/>
      <name val="Calibri"/>
      <family val="2"/>
      <scheme val="minor"/>
    </font>
    <font>
      <b/>
      <sz val="6"/>
      <name val="Arial"/>
      <family val="2"/>
    </font>
    <font>
      <sz val="10"/>
      <color rgb="FF000000"/>
      <name val="Times New Roman"/>
      <family val="1"/>
    </font>
    <font>
      <b/>
      <sz val="10"/>
      <color rgb="FF000000"/>
      <name val="Calibri"/>
      <family val="2"/>
      <scheme val="minor"/>
    </font>
    <font>
      <sz val="10"/>
      <color indexed="8"/>
      <name val="Arial"/>
    </font>
    <font>
      <b/>
      <sz val="10"/>
      <color theme="0" tint="-0.499984740745262"/>
      <name val="Calibri"/>
      <family val="2"/>
      <scheme val="minor"/>
    </font>
    <font>
      <sz val="11"/>
      <color theme="0" tint="-0.499984740745262"/>
      <name val="Calibri"/>
      <family val="2"/>
      <scheme val="minor"/>
    </font>
    <font>
      <b/>
      <sz val="11"/>
      <color theme="0" tint="-0.499984740745262"/>
      <name val="Calibri"/>
      <family val="2"/>
      <scheme val="minor"/>
    </font>
    <font>
      <b/>
      <sz val="10"/>
      <color theme="0" tint="-0.499984740745262"/>
      <name val="Calibri"/>
      <family val="2"/>
    </font>
    <font>
      <sz val="10"/>
      <color theme="0" tint="-0.499984740745262"/>
      <name val="Calibri"/>
      <family val="2"/>
    </font>
  </fonts>
  <fills count="3">
    <fill>
      <patternFill patternType="none"/>
    </fill>
    <fill>
      <patternFill patternType="gray125"/>
    </fill>
    <fill>
      <patternFill patternType="solid">
        <fgColor rgb="FFFFFF00"/>
        <bgColor indexed="64"/>
      </patternFill>
    </fill>
  </fills>
  <borders count="15">
    <border>
      <left/>
      <right/>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top/>
      <bottom style="dotted">
        <color auto="1"/>
      </bottom>
      <diagonal/>
    </border>
    <border>
      <left/>
      <right/>
      <top style="dotted">
        <color auto="1"/>
      </top>
      <bottom style="dotted">
        <color auto="1"/>
      </bottom>
      <diagonal/>
    </border>
    <border>
      <left/>
      <right/>
      <top style="dotted">
        <color auto="1"/>
      </top>
      <bottom/>
      <diagonal/>
    </border>
    <border>
      <left/>
      <right/>
      <top style="thin">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dotted">
        <color auto="1"/>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17">
    <xf numFmtId="0" fontId="0" fillId="0" borderId="0" xfId="0"/>
    <xf numFmtId="0" fontId="0" fillId="0" borderId="1" xfId="0" applyBorder="1"/>
    <xf numFmtId="0" fontId="0" fillId="0" borderId="1" xfId="0" applyBorder="1" applyAlignment="1">
      <alignment wrapText="1"/>
    </xf>
    <xf numFmtId="0" fontId="2" fillId="0" borderId="1" xfId="0" applyFont="1" applyBorder="1"/>
    <xf numFmtId="0" fontId="2" fillId="0" borderId="0" xfId="0" applyFont="1"/>
    <xf numFmtId="0" fontId="0" fillId="0" borderId="0" xfId="0" applyAlignment="1">
      <alignment wrapText="1"/>
    </xf>
    <xf numFmtId="0" fontId="0" fillId="0" borderId="2" xfId="0" applyBorder="1"/>
    <xf numFmtId="0" fontId="2" fillId="0" borderId="2" xfId="0" applyFont="1" applyBorder="1"/>
    <xf numFmtId="0" fontId="0" fillId="0" borderId="2" xfId="0" applyBorder="1" applyAlignment="1">
      <alignment wrapText="1"/>
    </xf>
    <xf numFmtId="0" fontId="4" fillId="0" borderId="0" xfId="0" applyFont="1" applyAlignment="1">
      <alignment vertical="center" wrapText="1"/>
    </xf>
    <xf numFmtId="1" fontId="5" fillId="0" borderId="0" xfId="0" applyNumberFormat="1" applyFont="1" applyBorder="1"/>
    <xf numFmtId="0" fontId="4" fillId="0" borderId="4" xfId="0" applyFont="1" applyBorder="1" applyAlignment="1">
      <alignment vertical="top" wrapText="1"/>
    </xf>
    <xf numFmtId="0" fontId="4" fillId="0" borderId="5" xfId="0" applyFont="1" applyBorder="1" applyAlignment="1">
      <alignment vertical="top" wrapText="1"/>
    </xf>
    <xf numFmtId="0" fontId="3" fillId="0" borderId="7" xfId="0" applyFont="1" applyBorder="1" applyAlignment="1">
      <alignment vertical="top" wrapText="1"/>
    </xf>
    <xf numFmtId="1" fontId="3" fillId="0" borderId="7" xfId="0" applyNumberFormat="1" applyFont="1" applyBorder="1" applyAlignment="1">
      <alignment horizontal="right" vertical="top" wrapText="1"/>
    </xf>
    <xf numFmtId="0" fontId="3" fillId="0" borderId="1" xfId="0" applyFont="1" applyBorder="1" applyAlignment="1">
      <alignment vertical="center" wrapText="1"/>
    </xf>
    <xf numFmtId="0" fontId="3" fillId="0" borderId="1" xfId="0" applyFont="1" applyBorder="1" applyAlignment="1">
      <alignment horizontal="right" vertical="center" wrapText="1"/>
    </xf>
    <xf numFmtId="0" fontId="0" fillId="0" borderId="0" xfId="0" applyFont="1" applyBorder="1"/>
    <xf numFmtId="1" fontId="0" fillId="0" borderId="0" xfId="0" applyNumberFormat="1" applyFont="1"/>
    <xf numFmtId="0" fontId="5" fillId="0" borderId="0" xfId="0" applyFont="1" applyBorder="1"/>
    <xf numFmtId="0" fontId="7" fillId="0" borderId="0" xfId="0" applyFont="1" applyBorder="1" applyAlignment="1">
      <alignment horizontal="left" vertical="center" wrapText="1"/>
    </xf>
    <xf numFmtId="0" fontId="8" fillId="0" borderId="0" xfId="0" applyFont="1" applyBorder="1" applyAlignment="1">
      <alignment vertical="center" wrapText="1"/>
    </xf>
    <xf numFmtId="0" fontId="9" fillId="0" borderId="0" xfId="0" applyFont="1" applyBorder="1" applyAlignment="1">
      <alignment vertical="center" wrapText="1"/>
    </xf>
    <xf numFmtId="0" fontId="0" fillId="0" borderId="0" xfId="0" applyFont="1" applyBorder="1" applyAlignment="1">
      <alignment horizontal="left" wrapText="1"/>
    </xf>
    <xf numFmtId="0" fontId="0" fillId="0" borderId="0" xfId="0" applyFont="1" applyFill="1" applyBorder="1"/>
    <xf numFmtId="0" fontId="0" fillId="0" borderId="0" xfId="0" applyFont="1" applyFill="1" applyBorder="1" applyAlignment="1">
      <alignment horizontal="left" wrapText="1"/>
    </xf>
    <xf numFmtId="0" fontId="0" fillId="0" borderId="2" xfId="0" applyFont="1" applyFill="1" applyBorder="1" applyAlignment="1">
      <alignment horizontal="left" wrapText="1"/>
    </xf>
    <xf numFmtId="0" fontId="4" fillId="0" borderId="0" xfId="0" applyFont="1" applyFill="1" applyBorder="1" applyAlignment="1">
      <alignment vertical="top" wrapText="1"/>
    </xf>
    <xf numFmtId="0" fontId="10" fillId="0" borderId="1" xfId="0" applyFont="1" applyBorder="1" applyAlignment="1">
      <alignment vertical="center" wrapText="1"/>
    </xf>
    <xf numFmtId="0" fontId="4" fillId="0" borderId="1" xfId="0" applyFont="1" applyBorder="1" applyAlignment="1">
      <alignment vertical="center" wrapText="1"/>
    </xf>
    <xf numFmtId="0" fontId="13" fillId="0" borderId="2" xfId="0" applyFont="1" applyFill="1" applyBorder="1" applyAlignment="1">
      <alignment horizontal="left" vertical="top"/>
    </xf>
    <xf numFmtId="0" fontId="12" fillId="0" borderId="0" xfId="0" applyFont="1" applyFill="1" applyBorder="1" applyAlignment="1">
      <alignment horizontal="left" vertical="center" wrapText="1"/>
    </xf>
    <xf numFmtId="0" fontId="12" fillId="0" borderId="0" xfId="0" applyFont="1" applyFill="1" applyBorder="1" applyAlignment="1">
      <alignment horizontal="left" vertical="top" wrapText="1"/>
    </xf>
    <xf numFmtId="0" fontId="12" fillId="0" borderId="0" xfId="0" applyFont="1" applyFill="1" applyBorder="1" applyAlignment="1">
      <alignment vertical="center" wrapText="1"/>
    </xf>
    <xf numFmtId="165" fontId="0" fillId="0" borderId="0" xfId="1" applyNumberFormat="1" applyFont="1"/>
    <xf numFmtId="165" fontId="0" fillId="0" borderId="2" xfId="1" applyNumberFormat="1" applyFont="1" applyBorder="1"/>
    <xf numFmtId="0" fontId="0" fillId="0" borderId="0" xfId="0" applyFont="1"/>
    <xf numFmtId="0" fontId="14" fillId="0" borderId="1" xfId="0" applyFont="1" applyFill="1" applyBorder="1" applyAlignment="1">
      <alignment horizontal="left" vertical="top"/>
    </xf>
    <xf numFmtId="1" fontId="0" fillId="0" borderId="2" xfId="0" applyNumberFormat="1" applyBorder="1"/>
    <xf numFmtId="1" fontId="0" fillId="0" borderId="0" xfId="0" applyNumberFormat="1" applyFont="1" applyFill="1" applyBorder="1"/>
    <xf numFmtId="0" fontId="0" fillId="0" borderId="9" xfId="0" applyBorder="1"/>
    <xf numFmtId="0" fontId="0" fillId="0" borderId="11" xfId="0" applyFont="1" applyFill="1" applyBorder="1" applyAlignment="1">
      <alignment horizontal="left" wrapText="1"/>
    </xf>
    <xf numFmtId="164" fontId="0" fillId="0" borderId="2" xfId="0" applyNumberFormat="1" applyBorder="1"/>
    <xf numFmtId="166" fontId="0" fillId="0" borderId="2" xfId="0" applyNumberFormat="1" applyBorder="1"/>
    <xf numFmtId="0" fontId="0" fillId="0" borderId="0" xfId="0" applyBorder="1"/>
    <xf numFmtId="0" fontId="2" fillId="0" borderId="0" xfId="0" applyFont="1" applyBorder="1"/>
    <xf numFmtId="0" fontId="0" fillId="0" borderId="0" xfId="0" applyBorder="1" applyAlignment="1">
      <alignment wrapText="1"/>
    </xf>
    <xf numFmtId="166" fontId="5" fillId="0" borderId="3" xfId="2" applyNumberFormat="1" applyFont="1" applyFill="1" applyBorder="1"/>
    <xf numFmtId="166" fontId="5" fillId="0" borderId="0" xfId="2" applyNumberFormat="1" applyFont="1" applyFill="1" applyBorder="1"/>
    <xf numFmtId="166" fontId="5" fillId="0" borderId="2" xfId="2" applyNumberFormat="1" applyFont="1" applyFill="1" applyBorder="1"/>
    <xf numFmtId="0" fontId="12" fillId="0" borderId="0" xfId="0" applyFont="1" applyFill="1" applyBorder="1" applyAlignment="1">
      <alignment horizontal="left" vertical="top"/>
    </xf>
    <xf numFmtId="0" fontId="0" fillId="0" borderId="0" xfId="0" applyAlignment="1"/>
    <xf numFmtId="0" fontId="0" fillId="0" borderId="0" xfId="0" applyBorder="1" applyAlignment="1"/>
    <xf numFmtId="0" fontId="0" fillId="0" borderId="2" xfId="0" applyBorder="1" applyAlignment="1"/>
    <xf numFmtId="0" fontId="2" fillId="0" borderId="0" xfId="0" applyFont="1" applyFill="1" applyBorder="1" applyAlignment="1"/>
    <xf numFmtId="165" fontId="2" fillId="0" borderId="0" xfId="0" applyNumberFormat="1" applyFont="1"/>
    <xf numFmtId="164" fontId="3" fillId="0" borderId="7" xfId="0" applyNumberFormat="1" applyFont="1" applyBorder="1" applyAlignment="1">
      <alignment horizontal="right" vertical="top" wrapText="1"/>
    </xf>
    <xf numFmtId="0" fontId="0" fillId="0" borderId="0" xfId="0" applyFill="1" applyBorder="1"/>
    <xf numFmtId="0" fontId="4" fillId="0" borderId="0" xfId="0" applyFont="1" applyBorder="1" applyAlignment="1">
      <alignment vertical="center" wrapText="1"/>
    </xf>
    <xf numFmtId="0" fontId="4" fillId="0" borderId="1" xfId="0" applyFont="1" applyFill="1" applyBorder="1" applyAlignment="1">
      <alignment vertical="center" wrapText="1"/>
    </xf>
    <xf numFmtId="4" fontId="3" fillId="0" borderId="1" xfId="0" applyNumberFormat="1" applyFont="1" applyBorder="1" applyAlignment="1">
      <alignment vertical="center" wrapText="1"/>
    </xf>
    <xf numFmtId="10" fontId="0" fillId="0" borderId="0" xfId="2" applyNumberFormat="1" applyFont="1"/>
    <xf numFmtId="0" fontId="0" fillId="0" borderId="0" xfId="0" applyFill="1"/>
    <xf numFmtId="1" fontId="0" fillId="0" borderId="0" xfId="0" applyNumberFormat="1"/>
    <xf numFmtId="43" fontId="0" fillId="0" borderId="0" xfId="0" applyNumberFormat="1" applyFont="1"/>
    <xf numFmtId="0" fontId="0" fillId="0" borderId="0" xfId="0"/>
    <xf numFmtId="0" fontId="2" fillId="0" borderId="1" xfId="0" applyFont="1" applyBorder="1"/>
    <xf numFmtId="0" fontId="0" fillId="2" borderId="0" xfId="0" applyFill="1"/>
    <xf numFmtId="0" fontId="2" fillId="0" borderId="1" xfId="0" applyFont="1" applyFill="1" applyBorder="1"/>
    <xf numFmtId="2" fontId="0" fillId="0" borderId="0" xfId="0" applyNumberFormat="1"/>
    <xf numFmtId="167" fontId="15" fillId="0" borderId="0" xfId="0" applyNumberFormat="1" applyFont="1" applyFill="1" applyAlignment="1">
      <alignment horizontal="right"/>
    </xf>
    <xf numFmtId="1" fontId="4" fillId="0" borderId="6" xfId="0" applyNumberFormat="1" applyFont="1" applyBorder="1" applyAlignment="1">
      <alignment vertical="top" wrapText="1"/>
    </xf>
    <xf numFmtId="0" fontId="4" fillId="0" borderId="13" xfId="0" applyFont="1" applyBorder="1" applyAlignment="1">
      <alignment vertical="top" wrapText="1"/>
    </xf>
    <xf numFmtId="0" fontId="7" fillId="0" borderId="12" xfId="0" applyFont="1" applyBorder="1" applyAlignment="1">
      <alignment horizontal="left" vertical="center" wrapText="1"/>
    </xf>
    <xf numFmtId="1" fontId="0" fillId="0" borderId="3" xfId="0" applyNumberFormat="1" applyBorder="1"/>
    <xf numFmtId="2" fontId="0" fillId="0" borderId="1" xfId="0" applyNumberFormat="1" applyBorder="1"/>
    <xf numFmtId="3" fontId="0" fillId="0" borderId="0" xfId="0" applyNumberFormat="1"/>
    <xf numFmtId="3" fontId="0" fillId="0" borderId="8" xfId="0" applyNumberFormat="1" applyBorder="1"/>
    <xf numFmtId="3" fontId="0" fillId="0" borderId="10" xfId="0" applyNumberFormat="1" applyBorder="1"/>
    <xf numFmtId="3" fontId="0" fillId="0" borderId="1" xfId="0" applyNumberFormat="1" applyBorder="1"/>
    <xf numFmtId="0" fontId="0" fillId="0" borderId="10" xfId="0" applyBorder="1" applyAlignment="1">
      <alignment wrapText="1"/>
    </xf>
    <xf numFmtId="2" fontId="0" fillId="0" borderId="11" xfId="0" applyNumberFormat="1" applyBorder="1"/>
    <xf numFmtId="2" fontId="0" fillId="0" borderId="14" xfId="0" applyNumberFormat="1" applyBorder="1"/>
    <xf numFmtId="0" fontId="2" fillId="2" borderId="1" xfId="0" applyFont="1" applyFill="1" applyBorder="1"/>
    <xf numFmtId="0" fontId="0" fillId="2" borderId="2" xfId="0" applyFill="1" applyBorder="1"/>
    <xf numFmtId="0" fontId="0" fillId="0" borderId="2" xfId="0" applyFill="1" applyBorder="1"/>
    <xf numFmtId="0" fontId="11" fillId="0" borderId="1" xfId="0" applyFont="1" applyBorder="1" applyAlignment="1">
      <alignment horizontal="right"/>
    </xf>
    <xf numFmtId="0" fontId="4" fillId="0" borderId="0" xfId="0" applyFont="1" applyFill="1" applyBorder="1" applyAlignment="1">
      <alignment vertical="top"/>
    </xf>
    <xf numFmtId="0" fontId="4" fillId="0" borderId="0" xfId="0" applyFont="1" applyFill="1" applyBorder="1" applyAlignment="1">
      <alignment vertical="center"/>
    </xf>
    <xf numFmtId="0" fontId="16" fillId="0" borderId="1" xfId="0" applyFont="1" applyFill="1" applyBorder="1" applyAlignment="1">
      <alignment horizontal="left" vertical="top"/>
    </xf>
    <xf numFmtId="165" fontId="17" fillId="0" borderId="0" xfId="1" applyNumberFormat="1" applyFont="1"/>
    <xf numFmtId="165" fontId="17" fillId="0" borderId="2" xfId="1" applyNumberFormat="1" applyFont="1" applyBorder="1"/>
    <xf numFmtId="165" fontId="18" fillId="0" borderId="0" xfId="0" applyNumberFormat="1" applyFont="1"/>
    <xf numFmtId="0" fontId="18" fillId="0" borderId="1" xfId="0" applyFont="1" applyBorder="1"/>
    <xf numFmtId="0" fontId="17" fillId="0" borderId="0" xfId="0" applyFont="1"/>
    <xf numFmtId="0" fontId="17" fillId="0" borderId="0" xfId="0" applyFont="1" applyBorder="1"/>
    <xf numFmtId="0" fontId="17" fillId="0" borderId="2" xfId="0" applyFont="1" applyBorder="1"/>
    <xf numFmtId="1" fontId="17" fillId="0" borderId="0" xfId="0" applyNumberFormat="1" applyFont="1" applyBorder="1"/>
    <xf numFmtId="1" fontId="17" fillId="0" borderId="2" xfId="0" applyNumberFormat="1" applyFont="1" applyBorder="1"/>
    <xf numFmtId="1" fontId="17" fillId="0" borderId="3" xfId="0" applyNumberFormat="1" applyFont="1" applyBorder="1"/>
    <xf numFmtId="0" fontId="17" fillId="0" borderId="0" xfId="0" applyFont="1" applyFill="1" applyBorder="1"/>
    <xf numFmtId="1" fontId="17" fillId="0" borderId="0" xfId="0" applyNumberFormat="1" applyFont="1" applyFill="1" applyBorder="1"/>
    <xf numFmtId="166" fontId="17" fillId="0" borderId="3" xfId="2" applyNumberFormat="1" applyFont="1" applyFill="1" applyBorder="1"/>
    <xf numFmtId="166" fontId="17" fillId="0" borderId="0" xfId="2" applyNumberFormat="1" applyFont="1" applyFill="1" applyBorder="1"/>
    <xf numFmtId="166" fontId="17" fillId="0" borderId="2" xfId="2" applyNumberFormat="1" applyFont="1" applyFill="1" applyBorder="1"/>
    <xf numFmtId="0" fontId="19" fillId="0" borderId="1" xfId="0" applyFont="1" applyBorder="1" applyAlignment="1">
      <alignment vertical="center" wrapText="1"/>
    </xf>
    <xf numFmtId="164" fontId="17" fillId="0" borderId="0" xfId="0" applyNumberFormat="1" applyFont="1" applyBorder="1"/>
    <xf numFmtId="1" fontId="19" fillId="0" borderId="7" xfId="0" applyNumberFormat="1" applyFont="1" applyBorder="1" applyAlignment="1">
      <alignment horizontal="right" vertical="top" wrapText="1"/>
    </xf>
    <xf numFmtId="1" fontId="17" fillId="0" borderId="0" xfId="0" applyNumberFormat="1" applyFont="1"/>
    <xf numFmtId="1" fontId="20" fillId="0" borderId="6" xfId="0" applyNumberFormat="1" applyFont="1" applyBorder="1" applyAlignment="1">
      <alignment vertical="top" wrapText="1"/>
    </xf>
    <xf numFmtId="1" fontId="18" fillId="0" borderId="1" xfId="0" applyNumberFormat="1" applyFont="1" applyBorder="1"/>
    <xf numFmtId="165" fontId="2" fillId="0" borderId="0" xfId="1" applyNumberFormat="1" applyFont="1" applyFill="1"/>
    <xf numFmtId="165" fontId="2" fillId="0" borderId="0" xfId="1" applyNumberFormat="1" applyFont="1"/>
    <xf numFmtId="165" fontId="2" fillId="0" borderId="2" xfId="1" applyNumberFormat="1" applyFont="1" applyBorder="1"/>
    <xf numFmtId="0" fontId="6" fillId="0" borderId="0" xfId="0" applyFont="1" applyAlignment="1">
      <alignment horizontal="center"/>
    </xf>
    <xf numFmtId="0" fontId="0" fillId="0" borderId="2" xfId="0" applyBorder="1" applyAlignment="1">
      <alignment horizontal="center"/>
    </xf>
    <xf numFmtId="164" fontId="0" fillId="0" borderId="0" xfId="0" applyNumberFormat="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85725</xdr:colOff>
      <xdr:row>16</xdr:row>
      <xdr:rowOff>104775</xdr:rowOff>
    </xdr:from>
    <xdr:to>
      <xdr:col>7</xdr:col>
      <xdr:colOff>285750</xdr:colOff>
      <xdr:row>24</xdr:row>
      <xdr:rowOff>161925</xdr:rowOff>
    </xdr:to>
    <xdr:sp macro="" textlink="">
      <xdr:nvSpPr>
        <xdr:cNvPr id="2" name="TextBox 1">
          <a:extLst>
            <a:ext uri="{FF2B5EF4-FFF2-40B4-BE49-F238E27FC236}">
              <a16:creationId xmlns:a16="http://schemas.microsoft.com/office/drawing/2014/main" id="{24A4AF55-1817-4A4F-90D2-9F3FEBAF1C72}"/>
            </a:ext>
          </a:extLst>
        </xdr:cNvPr>
        <xdr:cNvSpPr txBox="1"/>
      </xdr:nvSpPr>
      <xdr:spPr>
        <a:xfrm>
          <a:off x="695325" y="3152775"/>
          <a:ext cx="3838575" cy="15811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rgbClr val="FF0000"/>
              </a:solidFill>
            </a:rPr>
            <a:t>6/21/2017 - 2015 and 2016 Updated</a:t>
          </a:r>
          <a:r>
            <a:rPr lang="en-US" sz="1600" baseline="0">
              <a:solidFill>
                <a:srgbClr val="FF0000"/>
              </a:solidFill>
            </a:rPr>
            <a:t> </a:t>
          </a:r>
          <a:r>
            <a:rPr lang="en-US" sz="1600">
              <a:solidFill>
                <a:srgbClr val="FF0000"/>
              </a:solidFill>
            </a:rPr>
            <a:t>Data Source not identified; 2014 pushed forward;</a:t>
          </a:r>
          <a:r>
            <a:rPr lang="en-US" sz="1600" baseline="0">
              <a:solidFill>
                <a:srgbClr val="FF0000"/>
              </a:solidFill>
            </a:rPr>
            <a:t> it is recommended that jursidictions with another data source utilize it.  Also, please share that information with COG</a:t>
          </a:r>
          <a:endParaRPr lang="en-US" sz="1600">
            <a:solidFill>
              <a:srgbClr val="FF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QCEW.csv"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CEW"/>
    </sheetNames>
    <sheetDataSet>
      <sheetData sheetId="0" refreshError="1">
        <row r="4">
          <cell r="I4">
            <v>16882</v>
          </cell>
          <cell r="J4">
            <v>20782</v>
          </cell>
          <cell r="K4">
            <v>21066</v>
          </cell>
          <cell r="L4">
            <v>21218</v>
          </cell>
          <cell r="M4">
            <v>21447</v>
          </cell>
          <cell r="N4">
            <v>21545</v>
          </cell>
          <cell r="O4">
            <v>21732</v>
          </cell>
          <cell r="P4">
            <v>22639</v>
          </cell>
          <cell r="Q4">
            <v>24140</v>
          </cell>
        </row>
        <row r="6">
          <cell r="I6">
            <v>36099</v>
          </cell>
          <cell r="J6">
            <v>40730</v>
          </cell>
          <cell r="K6">
            <v>40344</v>
          </cell>
          <cell r="L6">
            <v>40409</v>
          </cell>
          <cell r="M6">
            <v>40547</v>
          </cell>
          <cell r="N6">
            <v>40743</v>
          </cell>
          <cell r="O6">
            <v>41225</v>
          </cell>
          <cell r="P6">
            <v>42119</v>
          </cell>
          <cell r="Q6">
            <v>42937</v>
          </cell>
        </row>
        <row r="10">
          <cell r="I10">
            <v>303252</v>
          </cell>
          <cell r="J10">
            <v>312819</v>
          </cell>
          <cell r="K10">
            <v>299093</v>
          </cell>
          <cell r="L10">
            <v>298676</v>
          </cell>
          <cell r="M10">
            <v>299516</v>
          </cell>
          <cell r="N10">
            <v>299713</v>
          </cell>
          <cell r="O10">
            <v>303015</v>
          </cell>
          <cell r="P10">
            <v>306137</v>
          </cell>
          <cell r="Q10">
            <v>312048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8"/>
  <sheetViews>
    <sheetView workbookViewId="0">
      <selection activeCell="N17" sqref="N17"/>
    </sheetView>
  </sheetViews>
  <sheetFormatPr defaultRowHeight="15" x14ac:dyDescent="0.25"/>
  <cols>
    <col min="5" max="5" width="32.85546875" customWidth="1"/>
    <col min="7" max="7" width="8.85546875" style="65"/>
  </cols>
  <sheetData>
    <row r="2" spans="1:17" x14ac:dyDescent="0.25">
      <c r="A2" t="s">
        <v>0</v>
      </c>
      <c r="B2" s="1" t="s">
        <v>1</v>
      </c>
      <c r="C2" s="1" t="s">
        <v>2</v>
      </c>
      <c r="D2" s="1" t="s">
        <v>3</v>
      </c>
      <c r="E2" s="2" t="s">
        <v>4</v>
      </c>
      <c r="F2" s="93">
        <v>2000</v>
      </c>
      <c r="G2" s="93">
        <v>2005</v>
      </c>
      <c r="H2" s="3">
        <v>2010</v>
      </c>
      <c r="I2" s="3">
        <v>2011</v>
      </c>
      <c r="J2" s="3">
        <v>2012</v>
      </c>
      <c r="K2" s="3">
        <v>2013</v>
      </c>
      <c r="L2" s="3">
        <v>2014</v>
      </c>
      <c r="M2" s="68">
        <v>2015</v>
      </c>
      <c r="N2" s="68">
        <v>2016</v>
      </c>
    </row>
    <row r="3" spans="1:17" x14ac:dyDescent="0.25">
      <c r="A3">
        <v>1</v>
      </c>
      <c r="B3" s="4" t="s">
        <v>5</v>
      </c>
      <c r="C3" t="s">
        <v>6</v>
      </c>
      <c r="D3" t="s">
        <v>7</v>
      </c>
      <c r="E3" s="5" t="s">
        <v>8</v>
      </c>
      <c r="F3" s="94">
        <v>636.17899999999997</v>
      </c>
      <c r="G3" s="94">
        <v>667.51199999999994</v>
      </c>
      <c r="H3" s="4">
        <v>693.274</v>
      </c>
      <c r="I3">
        <v>707.35900000000004</v>
      </c>
      <c r="J3">
        <v>714.93</v>
      </c>
      <c r="K3">
        <v>724.27</v>
      </c>
      <c r="L3" s="62">
        <v>729.34900000000005</v>
      </c>
      <c r="M3" s="65">
        <v>743.596</v>
      </c>
      <c r="N3" s="69">
        <v>756.35</v>
      </c>
    </row>
    <row r="4" spans="1:17" x14ac:dyDescent="0.25">
      <c r="A4">
        <v>2</v>
      </c>
      <c r="B4" s="4" t="s">
        <v>5</v>
      </c>
      <c r="C4" t="s">
        <v>6</v>
      </c>
      <c r="D4" t="s">
        <v>14</v>
      </c>
      <c r="E4" s="5" t="s">
        <v>16</v>
      </c>
      <c r="F4" s="94">
        <v>158.24199999999999</v>
      </c>
      <c r="G4" s="94">
        <v>154.08000000000001</v>
      </c>
      <c r="H4" s="4">
        <v>162.679</v>
      </c>
      <c r="I4">
        <v>168.27099999999999</v>
      </c>
      <c r="J4">
        <v>165.77600000000001</v>
      </c>
      <c r="K4">
        <v>165.04400000000001</v>
      </c>
      <c r="L4" s="62">
        <v>164.57599999999999</v>
      </c>
      <c r="M4" s="65">
        <v>170.256</v>
      </c>
      <c r="N4" s="65">
        <v>172.80600000000001</v>
      </c>
      <c r="P4" s="65"/>
      <c r="Q4" s="65"/>
    </row>
    <row r="5" spans="1:17" x14ac:dyDescent="0.25">
      <c r="A5">
        <v>3</v>
      </c>
      <c r="B5" s="4" t="s">
        <v>5</v>
      </c>
      <c r="C5" t="s">
        <v>6</v>
      </c>
      <c r="D5" t="s">
        <v>14</v>
      </c>
      <c r="E5" s="5" t="s">
        <v>15</v>
      </c>
      <c r="F5" s="94">
        <v>91.891999999999996</v>
      </c>
      <c r="G5" s="94">
        <v>93.602000000000004</v>
      </c>
      <c r="H5" s="4">
        <v>95.947999999999993</v>
      </c>
      <c r="I5">
        <v>94.567999999999998</v>
      </c>
      <c r="J5">
        <v>95.584000000000003</v>
      </c>
      <c r="K5">
        <v>95.203000000000003</v>
      </c>
      <c r="L5" s="62">
        <v>94.945999999999998</v>
      </c>
      <c r="M5" s="65">
        <v>96.328000000000003</v>
      </c>
      <c r="N5" s="65">
        <v>94.843000000000004</v>
      </c>
      <c r="P5" s="65"/>
      <c r="Q5" s="65"/>
    </row>
    <row r="6" spans="1:17" x14ac:dyDescent="0.25">
      <c r="A6">
        <v>4</v>
      </c>
      <c r="B6" s="4" t="s">
        <v>5</v>
      </c>
      <c r="C6" t="s">
        <v>6</v>
      </c>
      <c r="D6" t="s">
        <v>9</v>
      </c>
      <c r="E6" s="5" t="s">
        <v>12</v>
      </c>
      <c r="F6" s="94">
        <v>447.20800000000003</v>
      </c>
      <c r="G6" s="94">
        <v>458.80900000000003</v>
      </c>
      <c r="H6" s="4">
        <v>441.887</v>
      </c>
      <c r="I6">
        <v>447.238</v>
      </c>
      <c r="J6">
        <v>450.49599999999998</v>
      </c>
      <c r="K6">
        <v>451.86900000000003</v>
      </c>
      <c r="L6" s="62">
        <v>455.82</v>
      </c>
      <c r="M6" s="65">
        <v>459.66699999999997</v>
      </c>
      <c r="N6" s="65">
        <v>463.83600000000001</v>
      </c>
      <c r="P6" s="65"/>
      <c r="Q6" s="65"/>
    </row>
    <row r="7" spans="1:17" x14ac:dyDescent="0.25">
      <c r="A7">
        <v>5</v>
      </c>
      <c r="B7" s="4" t="s">
        <v>5</v>
      </c>
      <c r="C7" t="s">
        <v>6</v>
      </c>
      <c r="D7" t="s">
        <v>9</v>
      </c>
      <c r="E7" s="5" t="s">
        <v>13</v>
      </c>
      <c r="F7" s="94">
        <v>303.25200000000001</v>
      </c>
      <c r="G7" s="94">
        <v>312.81900000000002</v>
      </c>
      <c r="H7" s="4">
        <v>299.09300000000002</v>
      </c>
      <c r="I7">
        <v>298.67599999999999</v>
      </c>
      <c r="J7">
        <v>299.51600000000002</v>
      </c>
      <c r="K7">
        <v>299.71300000000002</v>
      </c>
      <c r="L7" s="62">
        <v>303.01499999999999</v>
      </c>
      <c r="M7" s="65">
        <v>306.137</v>
      </c>
      <c r="N7" s="65">
        <v>312.048</v>
      </c>
      <c r="P7" s="65"/>
      <c r="Q7" s="65"/>
    </row>
    <row r="8" spans="1:17" x14ac:dyDescent="0.25">
      <c r="A8">
        <v>6</v>
      </c>
      <c r="B8" s="4" t="s">
        <v>5</v>
      </c>
      <c r="C8" t="s">
        <v>6</v>
      </c>
      <c r="D8" t="s">
        <v>14</v>
      </c>
      <c r="E8" s="5" t="s">
        <v>17</v>
      </c>
      <c r="F8" s="94">
        <v>537.74599999999998</v>
      </c>
      <c r="G8" s="94">
        <v>565.72</v>
      </c>
      <c r="H8" s="4">
        <v>573.55100000000004</v>
      </c>
      <c r="I8">
        <v>581.12</v>
      </c>
      <c r="J8">
        <v>590.49</v>
      </c>
      <c r="K8">
        <v>586.81799999999998</v>
      </c>
      <c r="L8" s="62">
        <v>579.53899999999999</v>
      </c>
      <c r="M8" s="65">
        <v>586.87</v>
      </c>
      <c r="N8" s="65">
        <v>595.25599999999997</v>
      </c>
      <c r="P8" s="65"/>
      <c r="Q8" s="65"/>
    </row>
    <row r="9" spans="1:17" x14ac:dyDescent="0.25">
      <c r="A9">
        <v>7</v>
      </c>
      <c r="B9" s="4" t="s">
        <v>5</v>
      </c>
      <c r="C9" t="s">
        <v>6</v>
      </c>
      <c r="D9" t="s">
        <v>14</v>
      </c>
      <c r="E9" s="5" t="s">
        <v>18</v>
      </c>
      <c r="F9" s="94">
        <v>16.795000000000002</v>
      </c>
      <c r="G9" s="94">
        <v>23.673999999999999</v>
      </c>
      <c r="H9" s="4">
        <v>19.876999999999999</v>
      </c>
      <c r="I9">
        <v>19.509</v>
      </c>
      <c r="J9">
        <v>19.731000000000002</v>
      </c>
      <c r="K9">
        <v>19.489999999999998</v>
      </c>
      <c r="L9" s="62">
        <v>19.664000000000001</v>
      </c>
      <c r="M9" s="65">
        <v>19.567</v>
      </c>
      <c r="N9" s="65">
        <v>19.215</v>
      </c>
      <c r="P9" s="65"/>
      <c r="Q9" s="65"/>
    </row>
    <row r="10" spans="1:17" x14ac:dyDescent="0.25">
      <c r="A10">
        <v>8</v>
      </c>
      <c r="B10" s="4" t="s">
        <v>5</v>
      </c>
      <c r="C10" t="s">
        <v>6</v>
      </c>
      <c r="D10" t="s">
        <v>14</v>
      </c>
      <c r="E10" s="5" t="s">
        <v>19</v>
      </c>
      <c r="F10" s="94">
        <v>14.516999999999999</v>
      </c>
      <c r="G10" s="94">
        <v>14.612</v>
      </c>
      <c r="H10" s="4">
        <v>12.395</v>
      </c>
      <c r="I10">
        <v>11.712999999999999</v>
      </c>
      <c r="J10">
        <v>11.2</v>
      </c>
      <c r="K10">
        <v>10.125</v>
      </c>
      <c r="L10" s="62">
        <v>11.032</v>
      </c>
      <c r="M10" s="65">
        <v>11.545</v>
      </c>
      <c r="N10" s="65">
        <v>11.596</v>
      </c>
      <c r="P10" s="65"/>
      <c r="Q10" s="65"/>
    </row>
    <row r="11" spans="1:17" x14ac:dyDescent="0.25">
      <c r="A11">
        <v>9</v>
      </c>
      <c r="B11" s="4" t="s">
        <v>5</v>
      </c>
      <c r="C11" t="s">
        <v>6</v>
      </c>
      <c r="D11" t="s">
        <v>14</v>
      </c>
      <c r="E11" s="5" t="s">
        <v>20</v>
      </c>
      <c r="F11" s="94">
        <v>87.369</v>
      </c>
      <c r="G11" s="94">
        <v>120.791</v>
      </c>
      <c r="H11" s="4">
        <v>132.34</v>
      </c>
      <c r="I11">
        <v>137.434</v>
      </c>
      <c r="J11">
        <v>141.249</v>
      </c>
      <c r="K11">
        <v>146.358</v>
      </c>
      <c r="L11" s="62">
        <v>148.59299999999999</v>
      </c>
      <c r="M11" s="65">
        <v>154.56</v>
      </c>
      <c r="N11" s="65">
        <v>159.761</v>
      </c>
      <c r="P11" s="65"/>
      <c r="Q11" s="65"/>
    </row>
    <row r="12" spans="1:17" x14ac:dyDescent="0.25">
      <c r="A12">
        <v>10</v>
      </c>
      <c r="B12" s="4" t="s">
        <v>5</v>
      </c>
      <c r="C12" t="s">
        <v>6</v>
      </c>
      <c r="D12" t="s">
        <v>14</v>
      </c>
      <c r="E12" s="5" t="s">
        <v>21</v>
      </c>
      <c r="F12" s="94">
        <v>77.933999999999997</v>
      </c>
      <c r="G12" s="94">
        <v>100.83199999999999</v>
      </c>
      <c r="H12" s="4">
        <v>103.877</v>
      </c>
      <c r="I12">
        <v>108.137</v>
      </c>
      <c r="J12">
        <v>112.95399999999999</v>
      </c>
      <c r="K12">
        <v>116.645</v>
      </c>
      <c r="L12" s="62">
        <v>119.46299999999999</v>
      </c>
      <c r="M12" s="65">
        <v>122.607</v>
      </c>
      <c r="N12" s="65">
        <v>126.29600000000001</v>
      </c>
      <c r="P12" s="65"/>
      <c r="Q12" s="65"/>
    </row>
    <row r="13" spans="1:17" x14ac:dyDescent="0.25">
      <c r="A13">
        <v>11</v>
      </c>
      <c r="B13" s="4" t="s">
        <v>5</v>
      </c>
      <c r="C13" t="s">
        <v>6</v>
      </c>
      <c r="D13" t="s">
        <v>14</v>
      </c>
      <c r="E13" s="5" t="s">
        <v>22</v>
      </c>
      <c r="F13" s="94">
        <v>19.87</v>
      </c>
      <c r="G13" s="94">
        <v>24.53</v>
      </c>
      <c r="H13" s="4">
        <v>23.742999999999999</v>
      </c>
      <c r="I13">
        <v>24.218</v>
      </c>
      <c r="J13">
        <v>24.247</v>
      </c>
      <c r="K13">
        <v>22.966000000000001</v>
      </c>
      <c r="L13" s="62">
        <v>22.992000000000001</v>
      </c>
      <c r="M13" s="65">
        <v>22.771000000000001</v>
      </c>
      <c r="N13" s="65">
        <v>22.62</v>
      </c>
      <c r="P13" s="65"/>
      <c r="Q13" s="65"/>
    </row>
    <row r="14" spans="1:17" s="44" customFormat="1" x14ac:dyDescent="0.25">
      <c r="A14" s="44">
        <v>12</v>
      </c>
      <c r="B14" s="45" t="s">
        <v>5</v>
      </c>
      <c r="C14" s="44" t="s">
        <v>6</v>
      </c>
      <c r="D14" s="44" t="s">
        <v>14</v>
      </c>
      <c r="E14" s="46" t="s">
        <v>23</v>
      </c>
      <c r="F14" s="95">
        <v>3.9119999999999999</v>
      </c>
      <c r="G14" s="94">
        <v>3.8359999999999999</v>
      </c>
      <c r="H14" s="45">
        <v>2.8239999999999998</v>
      </c>
      <c r="I14" s="44">
        <v>2.9020000000000001</v>
      </c>
      <c r="J14" s="44">
        <v>2.7330000000000001</v>
      </c>
      <c r="K14" s="44">
        <v>2.7429999999999999</v>
      </c>
      <c r="L14" s="57">
        <v>2.8479999999999999</v>
      </c>
      <c r="M14" s="65">
        <v>2.984</v>
      </c>
      <c r="N14" s="65">
        <v>3.2789999999999999</v>
      </c>
      <c r="P14" s="65"/>
      <c r="Q14" s="65"/>
    </row>
    <row r="15" spans="1:17" x14ac:dyDescent="0.25">
      <c r="A15">
        <v>13</v>
      </c>
      <c r="B15" s="4" t="s">
        <v>5</v>
      </c>
      <c r="C15" t="s">
        <v>6</v>
      </c>
      <c r="D15" t="s">
        <v>9</v>
      </c>
      <c r="E15" s="5" t="s">
        <v>10</v>
      </c>
      <c r="F15" s="94">
        <v>36.098999999999997</v>
      </c>
      <c r="G15" s="94">
        <v>40.729999999999997</v>
      </c>
      <c r="H15" s="4">
        <v>40.344000000000001</v>
      </c>
      <c r="I15">
        <v>40.408999999999999</v>
      </c>
      <c r="J15">
        <v>40.546999999999997</v>
      </c>
      <c r="K15">
        <v>40.743000000000002</v>
      </c>
      <c r="L15" s="62">
        <v>41.225000000000001</v>
      </c>
      <c r="M15" s="65">
        <v>42.119</v>
      </c>
      <c r="N15" s="65">
        <v>42.936999999999998</v>
      </c>
    </row>
    <row r="16" spans="1:17" x14ac:dyDescent="0.25">
      <c r="A16" s="6">
        <v>14</v>
      </c>
      <c r="B16" s="7" t="s">
        <v>5</v>
      </c>
      <c r="C16" s="6" t="s">
        <v>6</v>
      </c>
      <c r="D16" s="6" t="s">
        <v>9</v>
      </c>
      <c r="E16" s="8" t="s">
        <v>11</v>
      </c>
      <c r="F16" s="96">
        <v>77.069000000000003</v>
      </c>
      <c r="G16" s="96">
        <v>91.126999999999995</v>
      </c>
      <c r="H16" s="7">
        <v>91.668999999999997</v>
      </c>
      <c r="I16" s="6">
        <v>90.503</v>
      </c>
      <c r="J16" s="6">
        <v>92.58</v>
      </c>
      <c r="K16" s="6">
        <v>94.789000000000001</v>
      </c>
      <c r="L16" s="85">
        <v>95.257000000000005</v>
      </c>
      <c r="M16" s="6">
        <v>98.19</v>
      </c>
      <c r="N16" s="6">
        <v>99.48</v>
      </c>
    </row>
    <row r="17" spans="6:14" x14ac:dyDescent="0.25">
      <c r="F17" s="94">
        <f t="shared" ref="F17:K17" si="0">SUM(F3:F16)</f>
        <v>2508.0839999999998</v>
      </c>
      <c r="G17" s="94">
        <f t="shared" si="0"/>
        <v>2672.674</v>
      </c>
      <c r="H17">
        <f t="shared" si="0"/>
        <v>2693.5010000000002</v>
      </c>
      <c r="I17">
        <f t="shared" si="0"/>
        <v>2732.0570000000007</v>
      </c>
      <c r="J17">
        <f t="shared" si="0"/>
        <v>2762.0330000000004</v>
      </c>
      <c r="K17">
        <f t="shared" si="0"/>
        <v>2776.7759999999998</v>
      </c>
      <c r="L17" s="65">
        <f>SUM(L3:L16)</f>
        <v>2788.3190000000004</v>
      </c>
      <c r="M17" s="65">
        <f>SUM(M3:M16)</f>
        <v>2837.1970000000001</v>
      </c>
      <c r="N17" s="65">
        <f>SUM(N3:N16)</f>
        <v>2880.3229999999999</v>
      </c>
    </row>
    <row r="18" spans="6:14" x14ac:dyDescent="0.25">
      <c r="F18" s="94">
        <f t="shared" ref="F18:K18" si="1">SUM(F8:F10)</f>
        <v>569.05799999999999</v>
      </c>
      <c r="G18" s="94">
        <f t="shared" si="1"/>
        <v>604.00599999999997</v>
      </c>
      <c r="H18">
        <f t="shared" si="1"/>
        <v>605.82299999999998</v>
      </c>
      <c r="I18">
        <f t="shared" si="1"/>
        <v>612.34199999999998</v>
      </c>
      <c r="J18">
        <f t="shared" si="1"/>
        <v>621.42100000000005</v>
      </c>
      <c r="K18">
        <f t="shared" si="1"/>
        <v>616.43299999999999</v>
      </c>
      <c r="L18" s="65">
        <f>SUM(L8:L10)</f>
        <v>610.23500000000001</v>
      </c>
      <c r="M18" s="65">
        <f>SUM(M8:M10)</f>
        <v>617.98199999999997</v>
      </c>
      <c r="N18" s="65">
        <f>SUM(N8:N10)</f>
        <v>626.06700000000001</v>
      </c>
    </row>
  </sheetData>
  <sortState ref="A3:K16">
    <sortCondition ref="A3:A16"/>
  </sortState>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workbookViewId="0">
      <selection activeCell="B7" sqref="B7"/>
    </sheetView>
  </sheetViews>
  <sheetFormatPr defaultRowHeight="15" x14ac:dyDescent="0.25"/>
  <cols>
    <col min="1" max="1" width="32.28515625" customWidth="1"/>
    <col min="2" max="2" width="8.140625" customWidth="1"/>
    <col min="3" max="3" width="8.140625" style="65" customWidth="1"/>
  </cols>
  <sheetData>
    <row r="1" spans="1:11" x14ac:dyDescent="0.25">
      <c r="A1" t="s">
        <v>24</v>
      </c>
    </row>
    <row r="2" spans="1:11" x14ac:dyDescent="0.25">
      <c r="A2" t="s">
        <v>34</v>
      </c>
    </row>
    <row r="3" spans="1:11" x14ac:dyDescent="0.25">
      <c r="A3" s="15" t="s">
        <v>25</v>
      </c>
      <c r="B3" s="105">
        <v>2000</v>
      </c>
      <c r="C3" s="105">
        <v>2005</v>
      </c>
      <c r="D3" s="16">
        <v>2010</v>
      </c>
      <c r="E3" s="3">
        <v>2011</v>
      </c>
      <c r="F3" s="3">
        <v>2012</v>
      </c>
      <c r="G3" s="3">
        <v>2013</v>
      </c>
      <c r="H3" s="3">
        <v>2014</v>
      </c>
      <c r="I3" s="68">
        <v>2015</v>
      </c>
      <c r="J3" s="68">
        <v>2016</v>
      </c>
    </row>
    <row r="4" spans="1:11" ht="38.25" x14ac:dyDescent="0.25">
      <c r="A4" s="11" t="s">
        <v>26</v>
      </c>
      <c r="B4" s="100">
        <v>2149.3000000000002</v>
      </c>
      <c r="C4" s="100">
        <v>2367.1</v>
      </c>
      <c r="D4" s="70">
        <v>2424</v>
      </c>
      <c r="E4" s="70">
        <v>2462.5</v>
      </c>
      <c r="F4" s="70">
        <v>2498.3000000000002</v>
      </c>
      <c r="G4" s="70">
        <v>2521.5</v>
      </c>
      <c r="H4" s="70">
        <v>2534.1999999999998</v>
      </c>
      <c r="I4" s="70">
        <v>2585.1999999999998</v>
      </c>
      <c r="J4" s="70">
        <v>2635.5</v>
      </c>
    </row>
    <row r="5" spans="1:11" x14ac:dyDescent="0.25">
      <c r="A5" s="12" t="s">
        <v>27</v>
      </c>
      <c r="B5" s="106">
        <v>650.29999999999995</v>
      </c>
      <c r="C5" s="106">
        <v>682.2</v>
      </c>
      <c r="D5" s="70">
        <v>712.1</v>
      </c>
      <c r="E5" s="70">
        <v>726.2</v>
      </c>
      <c r="F5" s="70">
        <v>734.7</v>
      </c>
      <c r="G5" s="70">
        <v>748.1</v>
      </c>
      <c r="H5" s="70">
        <v>753.3</v>
      </c>
      <c r="I5" s="70">
        <v>769.2</v>
      </c>
      <c r="J5" s="70">
        <v>782.2</v>
      </c>
    </row>
    <row r="6" spans="1:11" ht="28.5" customHeight="1" x14ac:dyDescent="0.25">
      <c r="A6" s="72" t="s">
        <v>28</v>
      </c>
      <c r="B6" s="94">
        <v>378.4</v>
      </c>
      <c r="C6" s="94">
        <v>388.4</v>
      </c>
      <c r="D6">
        <v>377</v>
      </c>
      <c r="E6">
        <v>376</v>
      </c>
      <c r="F6">
        <v>377.1</v>
      </c>
      <c r="G6">
        <v>379.4</v>
      </c>
      <c r="H6">
        <v>383.7</v>
      </c>
      <c r="I6">
        <v>389.5</v>
      </c>
      <c r="J6">
        <v>398.6</v>
      </c>
    </row>
    <row r="7" spans="1:11" ht="15.75" thickBot="1" x14ac:dyDescent="0.3">
      <c r="A7" s="13" t="s">
        <v>29</v>
      </c>
      <c r="B7" s="107">
        <f>+B4-B5-B6</f>
        <v>1120.6000000000004</v>
      </c>
      <c r="C7" s="107">
        <f t="shared" ref="B7:I7" si="0">+C4-C5-C6</f>
        <v>1296.5</v>
      </c>
      <c r="D7" s="14">
        <f t="shared" si="0"/>
        <v>1334.9</v>
      </c>
      <c r="E7" s="14">
        <f t="shared" si="0"/>
        <v>1360.3</v>
      </c>
      <c r="F7" s="14">
        <f t="shared" si="0"/>
        <v>1386.5</v>
      </c>
      <c r="G7" s="14">
        <f t="shared" si="0"/>
        <v>1394</v>
      </c>
      <c r="H7" s="14">
        <f t="shared" si="0"/>
        <v>1397.1999999999998</v>
      </c>
      <c r="I7" s="14">
        <f t="shared" si="0"/>
        <v>1426.4999999999998</v>
      </c>
      <c r="J7" s="56">
        <f>+J4-J5-J6</f>
        <v>1454.6999999999998</v>
      </c>
      <c r="K7" s="116"/>
    </row>
    <row r="8" spans="1:11" x14ac:dyDescent="0.25">
      <c r="A8" s="87" t="s">
        <v>72</v>
      </c>
      <c r="B8" s="94"/>
      <c r="C8" s="94"/>
    </row>
    <row r="9" spans="1:11" s="65" customFormat="1" x14ac:dyDescent="0.25">
      <c r="B9" s="94"/>
      <c r="C9" s="94"/>
    </row>
    <row r="10" spans="1:11" x14ac:dyDescent="0.25">
      <c r="A10" s="27" t="s">
        <v>5</v>
      </c>
      <c r="B10" s="94"/>
      <c r="C10" s="94"/>
    </row>
    <row r="11" spans="1:11" x14ac:dyDescent="0.25">
      <c r="A11" s="3" t="s">
        <v>31</v>
      </c>
      <c r="B11" s="93">
        <v>2000</v>
      </c>
      <c r="C11" s="93">
        <v>2005</v>
      </c>
      <c r="D11" s="3">
        <v>2010</v>
      </c>
      <c r="E11" s="3">
        <v>2011</v>
      </c>
      <c r="F11" s="3">
        <v>2012</v>
      </c>
      <c r="G11" s="3">
        <v>2013</v>
      </c>
      <c r="H11" s="3">
        <v>2014</v>
      </c>
      <c r="I11" s="68">
        <v>2015</v>
      </c>
      <c r="J11" s="68">
        <v>2016</v>
      </c>
    </row>
    <row r="12" spans="1:11" x14ac:dyDescent="0.25">
      <c r="A12" s="17" t="s">
        <v>27</v>
      </c>
      <c r="B12" s="108">
        <v>636.17899999999997</v>
      </c>
      <c r="C12" s="108">
        <v>667.51199999999994</v>
      </c>
      <c r="D12" s="18">
        <v>693.274</v>
      </c>
      <c r="E12" s="18">
        <v>707.35900000000004</v>
      </c>
      <c r="F12" s="18">
        <v>714.93</v>
      </c>
      <c r="G12" s="18">
        <v>724.27</v>
      </c>
      <c r="H12" s="18">
        <v>729.11900000000003</v>
      </c>
      <c r="I12">
        <v>743.596</v>
      </c>
      <c r="J12">
        <v>756.35</v>
      </c>
    </row>
    <row r="13" spans="1:11" x14ac:dyDescent="0.25">
      <c r="A13" s="73" t="s">
        <v>33</v>
      </c>
      <c r="B13" s="109">
        <f>+([1]QCEW!I4+[1]QCEW!I6+[1]QCEW!I10)/1000</f>
        <v>356.233</v>
      </c>
      <c r="C13" s="109">
        <f>+([1]QCEW!J4+[1]QCEW!J6+[1]QCEW!J10)/1000</f>
        <v>374.33100000000002</v>
      </c>
      <c r="D13" s="71">
        <f>+([1]QCEW!K4+[1]QCEW!K6+[1]QCEW!K10)/1000</f>
        <v>360.50299999999999</v>
      </c>
      <c r="E13" s="71">
        <f>+([1]QCEW!L4+[1]QCEW!L6+[1]QCEW!L10)/1000</f>
        <v>360.303</v>
      </c>
      <c r="F13" s="71">
        <f>+([1]QCEW!M4+[1]QCEW!M6+[1]QCEW!M10)/1000</f>
        <v>361.51</v>
      </c>
      <c r="G13" s="71">
        <f>+([1]QCEW!N4+[1]QCEW!N6+[1]QCEW!N10)/1000</f>
        <v>362.00099999999998</v>
      </c>
      <c r="H13" s="71">
        <f>+([1]QCEW!O4+[1]QCEW!O6+[1]QCEW!O10)/1000</f>
        <v>365.97199999999998</v>
      </c>
      <c r="I13" s="71">
        <f>+([1]QCEW!P4+[1]QCEW!P6+[1]QCEW!P10)/1000</f>
        <v>370.89499999999998</v>
      </c>
      <c r="J13" s="71">
        <f>+([1]QCEW!Q4+[1]QCEW!Q6+[1]QCEW!Q10)/1000</f>
        <v>379.125</v>
      </c>
    </row>
    <row r="14" spans="1:11" ht="96" x14ac:dyDescent="0.25">
      <c r="A14" s="21" t="s">
        <v>71</v>
      </c>
      <c r="B14" s="97">
        <v>2116.0459999999998</v>
      </c>
      <c r="C14" s="97">
        <v>2280.3220000000001</v>
      </c>
      <c r="D14" s="10">
        <v>2321.4839999999999</v>
      </c>
      <c r="E14" s="10">
        <v>2358.7820000000002</v>
      </c>
      <c r="F14" s="10">
        <v>2386.4229999999998</v>
      </c>
      <c r="G14" s="10">
        <v>2399.4989999999998</v>
      </c>
      <c r="H14" s="10">
        <v>2408.0889999999999</v>
      </c>
      <c r="I14" s="63">
        <v>2453.9319999999998</v>
      </c>
      <c r="J14" s="63">
        <v>2496.1460000000002</v>
      </c>
    </row>
    <row r="15" spans="1:11" ht="89.25" x14ac:dyDescent="0.25">
      <c r="A15" s="28" t="s">
        <v>67</v>
      </c>
      <c r="B15" s="110">
        <f>+B14-B13-B12</f>
        <v>1123.634</v>
      </c>
      <c r="C15" s="110">
        <f>+C14-C13-C12</f>
        <v>1238.479</v>
      </c>
      <c r="D15" s="110">
        <f>+D14-D13-D12</f>
        <v>1267.7069999999999</v>
      </c>
      <c r="E15" s="110">
        <f>+E14-E13-E12</f>
        <v>1291.1200000000003</v>
      </c>
      <c r="F15" s="110">
        <f>+F14-F13-F12</f>
        <v>1309.9829999999997</v>
      </c>
      <c r="G15" s="110">
        <f>+G14-G13-G12</f>
        <v>1313.2279999999998</v>
      </c>
      <c r="H15" s="110">
        <f>+H14-H13-H12</f>
        <v>1312.998</v>
      </c>
      <c r="I15" s="110">
        <f>+I14-I13-I12</f>
        <v>1339.4409999999998</v>
      </c>
      <c r="J15" s="110">
        <f>+J14-J13-J12</f>
        <v>1360.6710000000003</v>
      </c>
    </row>
    <row r="16" spans="1:11" x14ac:dyDescent="0.25">
      <c r="A16" s="87" t="s">
        <v>73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workbookViewId="0">
      <selection activeCell="L16" sqref="L16"/>
    </sheetView>
  </sheetViews>
  <sheetFormatPr defaultRowHeight="15" x14ac:dyDescent="0.25"/>
  <cols>
    <col min="2" max="2" width="26.7109375" customWidth="1"/>
    <col min="4" max="4" width="8.85546875" style="65"/>
    <col min="11" max="11" width="10.5703125" bestFit="1" customWidth="1"/>
  </cols>
  <sheetData>
    <row r="1" spans="1:11" ht="18.75" x14ac:dyDescent="0.3">
      <c r="A1" s="114" t="s">
        <v>30</v>
      </c>
      <c r="B1" s="114"/>
      <c r="C1" s="114"/>
      <c r="D1" s="114"/>
      <c r="E1" s="114"/>
      <c r="F1" s="114"/>
      <c r="G1" s="114"/>
      <c r="H1" s="114"/>
      <c r="I1" s="114"/>
    </row>
    <row r="2" spans="1:11" x14ac:dyDescent="0.25">
      <c r="A2" s="3" t="s">
        <v>1</v>
      </c>
      <c r="B2" s="3" t="s">
        <v>31</v>
      </c>
      <c r="C2" s="93">
        <v>2000</v>
      </c>
      <c r="D2" s="93">
        <v>2005</v>
      </c>
      <c r="E2" s="3">
        <v>2010</v>
      </c>
      <c r="F2" s="3">
        <v>2011</v>
      </c>
      <c r="G2" s="3">
        <v>2012</v>
      </c>
      <c r="H2" s="3">
        <v>2013</v>
      </c>
      <c r="I2" s="3">
        <v>2014</v>
      </c>
      <c r="J2" s="3">
        <v>2015</v>
      </c>
      <c r="K2" s="66">
        <v>2016</v>
      </c>
    </row>
    <row r="3" spans="1:11" x14ac:dyDescent="0.25">
      <c r="A3" s="17" t="s">
        <v>5</v>
      </c>
      <c r="B3" s="17" t="s">
        <v>27</v>
      </c>
      <c r="C3" s="97">
        <f>+QCEW!F3</f>
        <v>636.17899999999997</v>
      </c>
      <c r="D3" s="97">
        <f>+QCEW!G3</f>
        <v>667.51199999999994</v>
      </c>
      <c r="E3" s="10">
        <f>+QCEW!H3</f>
        <v>693.274</v>
      </c>
      <c r="F3" s="10">
        <f>+QCEW!I3</f>
        <v>707.35900000000004</v>
      </c>
      <c r="G3" s="10">
        <f>+QCEW!J3</f>
        <v>714.93</v>
      </c>
      <c r="H3" s="10">
        <f>+QCEW!K3</f>
        <v>724.27</v>
      </c>
      <c r="I3" s="10">
        <f>+QCEW!L3</f>
        <v>729.34900000000005</v>
      </c>
      <c r="J3" s="10">
        <f>+QCEW!M3</f>
        <v>743.596</v>
      </c>
      <c r="K3" s="116">
        <f>+QCEW!N3</f>
        <v>756.35</v>
      </c>
    </row>
    <row r="4" spans="1:11" x14ac:dyDescent="0.25">
      <c r="A4" s="19" t="s">
        <v>5</v>
      </c>
      <c r="B4" s="20" t="s">
        <v>32</v>
      </c>
      <c r="C4" s="97">
        <f>SUM(QCEW!F6,QCEW!F16)</f>
        <v>524.27700000000004</v>
      </c>
      <c r="D4" s="97">
        <f>SUM(QCEW!G6,QCEW!G16)</f>
        <v>549.93600000000004</v>
      </c>
      <c r="E4" s="10">
        <f>SUM(QCEW!H6,QCEW!H16)</f>
        <v>533.55600000000004</v>
      </c>
      <c r="F4" s="10">
        <f>SUM(QCEW!I6,QCEW!I16)</f>
        <v>537.74099999999999</v>
      </c>
      <c r="G4" s="10">
        <f>SUM(QCEW!J6,QCEW!J16)</f>
        <v>543.07600000000002</v>
      </c>
      <c r="H4" s="10">
        <f>SUM(QCEW!K6,QCEW!K16)</f>
        <v>546.65800000000002</v>
      </c>
      <c r="I4" s="10">
        <f>SUM(QCEW!L6,QCEW!L16)</f>
        <v>551.077</v>
      </c>
      <c r="J4" s="10">
        <f>SUM(QCEW!M6,QCEW!M16)</f>
        <v>557.85699999999997</v>
      </c>
      <c r="K4" s="63">
        <f>SUM(QCEW!N6,QCEW!N16)</f>
        <v>563.31600000000003</v>
      </c>
    </row>
    <row r="5" spans="1:11" ht="25.5" x14ac:dyDescent="0.25">
      <c r="A5" s="19" t="s">
        <v>5</v>
      </c>
      <c r="B5" s="20" t="s">
        <v>33</v>
      </c>
      <c r="C5" s="97">
        <f>+'CES &amp; QCEW-Northern Virginia'!B13</f>
        <v>356.233</v>
      </c>
      <c r="D5" s="97">
        <f>+'CES &amp; QCEW-Northern Virginia'!C13</f>
        <v>374.33100000000002</v>
      </c>
      <c r="E5" s="10">
        <f>+'CES &amp; QCEW-Northern Virginia'!D13</f>
        <v>360.50299999999999</v>
      </c>
      <c r="F5" s="10">
        <f>+'CES &amp; QCEW-Northern Virginia'!E13</f>
        <v>360.303</v>
      </c>
      <c r="G5" s="10">
        <f>+'CES &amp; QCEW-Northern Virginia'!F13</f>
        <v>361.51</v>
      </c>
      <c r="H5" s="10">
        <f>+'CES &amp; QCEW-Northern Virginia'!G13</f>
        <v>362.00099999999998</v>
      </c>
      <c r="I5" s="10">
        <f>+'CES &amp; QCEW-Northern Virginia'!H13</f>
        <v>365.97199999999998</v>
      </c>
      <c r="J5" s="10">
        <f>+'CES &amp; QCEW-Northern Virginia'!I13</f>
        <v>370.89499999999998</v>
      </c>
      <c r="K5" s="10">
        <f>+'CES &amp; QCEW-Northern Virginia'!J13</f>
        <v>379.125</v>
      </c>
    </row>
    <row r="6" spans="1:11" x14ac:dyDescent="0.25">
      <c r="A6" s="19" t="s">
        <v>5</v>
      </c>
      <c r="B6" s="22" t="s">
        <v>37</v>
      </c>
      <c r="C6" s="97">
        <f>+'CES &amp; QCEW-Northern Virginia'!B15</f>
        <v>1123.634</v>
      </c>
      <c r="D6" s="97">
        <f>+'CES &amp; QCEW-Northern Virginia'!C15</f>
        <v>1238.479</v>
      </c>
      <c r="E6" s="10">
        <f>+'CES &amp; QCEW-Northern Virginia'!D15</f>
        <v>1267.7069999999999</v>
      </c>
      <c r="F6" s="10">
        <f>+'CES &amp; QCEW-Northern Virginia'!E15</f>
        <v>1291.1200000000003</v>
      </c>
      <c r="G6" s="10">
        <f>+'CES &amp; QCEW-Northern Virginia'!F15</f>
        <v>1309.9829999999997</v>
      </c>
      <c r="H6" s="10">
        <f>+'CES &amp; QCEW-Northern Virginia'!G15</f>
        <v>1313.2279999999998</v>
      </c>
      <c r="I6" s="10">
        <f>+'CES &amp; QCEW-Northern Virginia'!H15</f>
        <v>1312.998</v>
      </c>
      <c r="J6" s="10">
        <f>+'CES &amp; QCEW-Northern Virginia'!I15</f>
        <v>1339.4409999999998</v>
      </c>
      <c r="K6" s="10">
        <f>+'CES &amp; QCEW-Northern Virginia'!J15</f>
        <v>1360.6710000000003</v>
      </c>
    </row>
    <row r="7" spans="1:11" x14ac:dyDescent="0.25">
      <c r="A7" s="6" t="s">
        <v>5</v>
      </c>
      <c r="B7" s="6" t="s">
        <v>62</v>
      </c>
      <c r="C7" s="98">
        <f t="shared" ref="C7:H7" si="0">SUM(C3:C6)</f>
        <v>2640.3230000000003</v>
      </c>
      <c r="D7" s="98">
        <f t="shared" si="0"/>
        <v>2830.2579999999998</v>
      </c>
      <c r="E7" s="38">
        <f t="shared" si="0"/>
        <v>2855.04</v>
      </c>
      <c r="F7" s="38">
        <f t="shared" si="0"/>
        <v>2896.5230000000001</v>
      </c>
      <c r="G7" s="38">
        <f t="shared" si="0"/>
        <v>2929.4989999999998</v>
      </c>
      <c r="H7" s="38">
        <f t="shared" si="0"/>
        <v>2946.1569999999997</v>
      </c>
      <c r="I7" s="43">
        <f>SUM(I3:I6)</f>
        <v>2959.3959999999997</v>
      </c>
      <c r="J7" s="43">
        <f>SUM(J3:J6)</f>
        <v>3011.7889999999998</v>
      </c>
      <c r="K7" s="43">
        <f>SUM(K3:K6)</f>
        <v>3059.4620000000004</v>
      </c>
    </row>
    <row r="8" spans="1:11" x14ac:dyDescent="0.25">
      <c r="A8" s="19" t="s">
        <v>34</v>
      </c>
      <c r="B8" s="22" t="s">
        <v>27</v>
      </c>
      <c r="C8" s="99">
        <f>+'CES &amp; QCEW-Northern Virginia'!B5</f>
        <v>650.29999999999995</v>
      </c>
      <c r="D8" s="99">
        <f>+'CES &amp; QCEW-Northern Virginia'!C5</f>
        <v>682.2</v>
      </c>
      <c r="E8" s="74">
        <f>+'CES &amp; QCEW-Northern Virginia'!D5</f>
        <v>712.1</v>
      </c>
      <c r="F8" s="74">
        <f>+'CES &amp; QCEW-Northern Virginia'!E5</f>
        <v>726.2</v>
      </c>
      <c r="G8" s="74">
        <f>+'CES &amp; QCEW-Northern Virginia'!F5</f>
        <v>734.7</v>
      </c>
      <c r="H8" s="74">
        <f>+'CES &amp; QCEW-Northern Virginia'!G5</f>
        <v>748.1</v>
      </c>
      <c r="I8" s="74">
        <f>+'CES &amp; QCEW-Northern Virginia'!H5</f>
        <v>753.3</v>
      </c>
      <c r="J8" s="74">
        <f>+'CES &amp; QCEW-Northern Virginia'!I5</f>
        <v>769.2</v>
      </c>
      <c r="K8" s="74">
        <f>+'CES &amp; QCEW-Northern Virginia'!J5</f>
        <v>782.2</v>
      </c>
    </row>
    <row r="9" spans="1:11" ht="45" x14ac:dyDescent="0.25">
      <c r="A9" s="17" t="s">
        <v>34</v>
      </c>
      <c r="B9" s="23" t="s">
        <v>35</v>
      </c>
      <c r="C9" s="95">
        <v>545.4</v>
      </c>
      <c r="D9" s="95">
        <v>568</v>
      </c>
      <c r="E9" s="17">
        <v>562</v>
      </c>
      <c r="F9" s="17">
        <v>567</v>
      </c>
      <c r="G9" s="17">
        <v>571.1</v>
      </c>
      <c r="H9" s="17">
        <v>576</v>
      </c>
      <c r="I9" s="17">
        <v>581.9</v>
      </c>
      <c r="J9" s="17">
        <v>588.6</v>
      </c>
      <c r="K9">
        <v>593.9</v>
      </c>
    </row>
    <row r="10" spans="1:11" ht="30" customHeight="1" x14ac:dyDescent="0.25">
      <c r="A10" s="24" t="s">
        <v>34</v>
      </c>
      <c r="B10" s="25" t="s">
        <v>36</v>
      </c>
      <c r="C10" s="100">
        <f>+'CES &amp; QCEW-Northern Virginia'!B6</f>
        <v>378.4</v>
      </c>
      <c r="D10" s="100">
        <f>+'CES &amp; QCEW-Northern Virginia'!C6</f>
        <v>388.4</v>
      </c>
      <c r="E10" s="24">
        <f>+'CES &amp; QCEW-Northern Virginia'!D6</f>
        <v>377</v>
      </c>
      <c r="F10" s="24">
        <f>+'CES &amp; QCEW-Northern Virginia'!E6</f>
        <v>376</v>
      </c>
      <c r="G10" s="24">
        <f>+'CES &amp; QCEW-Northern Virginia'!F6</f>
        <v>377.1</v>
      </c>
      <c r="H10" s="24">
        <f>+'CES &amp; QCEW-Northern Virginia'!G6</f>
        <v>379.4</v>
      </c>
      <c r="I10" s="24">
        <f>+'CES &amp; QCEW-Northern Virginia'!H6</f>
        <v>383.7</v>
      </c>
      <c r="J10" s="24">
        <f>+'CES &amp; QCEW-Northern Virginia'!I6</f>
        <v>389.5</v>
      </c>
      <c r="K10" s="24">
        <f>+'CES &amp; QCEW-Northern Virginia'!J6</f>
        <v>398.6</v>
      </c>
    </row>
    <row r="11" spans="1:11" ht="30" customHeight="1" x14ac:dyDescent="0.25">
      <c r="A11" s="24" t="s">
        <v>34</v>
      </c>
      <c r="B11" s="25" t="s">
        <v>37</v>
      </c>
      <c r="C11" s="101">
        <f>+'CES &amp; QCEW-Northern Virginia'!B7</f>
        <v>1120.6000000000004</v>
      </c>
      <c r="D11" s="101">
        <f>+'CES &amp; QCEW-Northern Virginia'!C7</f>
        <v>1296.5</v>
      </c>
      <c r="E11" s="39">
        <f>+'CES &amp; QCEW-Northern Virginia'!D7</f>
        <v>1334.9</v>
      </c>
      <c r="F11" s="39">
        <f>+'CES &amp; QCEW-Northern Virginia'!E7</f>
        <v>1360.3</v>
      </c>
      <c r="G11" s="39">
        <f>+'CES &amp; QCEW-Northern Virginia'!F7</f>
        <v>1386.5</v>
      </c>
      <c r="H11" s="39">
        <f>+'CES &amp; QCEW-Northern Virginia'!G7</f>
        <v>1394</v>
      </c>
      <c r="I11" s="39">
        <f>+'CES &amp; QCEW-Northern Virginia'!H7</f>
        <v>1397.1999999999998</v>
      </c>
      <c r="J11" s="39">
        <f>+'CES &amp; QCEW-Northern Virginia'!I7</f>
        <v>1426.4999999999998</v>
      </c>
      <c r="K11" s="39">
        <f>+'CES &amp; QCEW-Northern Virginia'!J7</f>
        <v>1454.6999999999998</v>
      </c>
    </row>
    <row r="12" spans="1:11" x14ac:dyDescent="0.25">
      <c r="A12" s="6" t="s">
        <v>34</v>
      </c>
      <c r="B12" s="26" t="s">
        <v>62</v>
      </c>
      <c r="C12" s="98">
        <f t="shared" ref="C12:D12" si="1">SUM(C8:C11)</f>
        <v>2694.7000000000003</v>
      </c>
      <c r="D12" s="98">
        <f t="shared" si="1"/>
        <v>2935.1</v>
      </c>
      <c r="E12" s="38">
        <f t="shared" ref="E12" si="2">SUM(E8:E11)</f>
        <v>2986</v>
      </c>
      <c r="F12" s="38">
        <f t="shared" ref="F12" si="3">SUM(F8:F11)</f>
        <v>3029.5</v>
      </c>
      <c r="G12" s="38">
        <f t="shared" ref="G12" si="4">SUM(G8:G11)</f>
        <v>3069.4</v>
      </c>
      <c r="H12" s="38">
        <f t="shared" ref="H12" si="5">SUM(H8:H11)</f>
        <v>3097.5</v>
      </c>
      <c r="I12" s="42">
        <f t="shared" ref="I12" si="6">SUM(I8:I11)</f>
        <v>3116.0999999999995</v>
      </c>
      <c r="J12" s="42">
        <f t="shared" ref="J12:K12" si="7">SUM(J8:J11)</f>
        <v>3173.8</v>
      </c>
      <c r="K12" s="42">
        <f t="shared" si="7"/>
        <v>3229.3999999999996</v>
      </c>
    </row>
    <row r="13" spans="1:11" x14ac:dyDescent="0.25">
      <c r="A13" s="24" t="s">
        <v>38</v>
      </c>
      <c r="B13" s="25" t="s">
        <v>27</v>
      </c>
      <c r="C13" s="102">
        <f t="shared" ref="C13:I13" si="8">+ROUND(C8/C3,3)</f>
        <v>1.022</v>
      </c>
      <c r="D13" s="102">
        <f t="shared" ref="D13" si="9">+ROUND(D8/D3,3)</f>
        <v>1.022</v>
      </c>
      <c r="E13" s="47">
        <f t="shared" si="8"/>
        <v>1.0269999999999999</v>
      </c>
      <c r="F13" s="47">
        <f t="shared" si="8"/>
        <v>1.0269999999999999</v>
      </c>
      <c r="G13" s="47">
        <f t="shared" si="8"/>
        <v>1.028</v>
      </c>
      <c r="H13" s="47">
        <f t="shared" si="8"/>
        <v>1.0329999999999999</v>
      </c>
      <c r="I13" s="47">
        <f t="shared" si="8"/>
        <v>1.0329999999999999</v>
      </c>
      <c r="J13" s="47">
        <f>+ROUND(J8/J3,3)</f>
        <v>1.034</v>
      </c>
      <c r="K13" s="47">
        <f>+ROUND(K8/K3,3)</f>
        <v>1.034</v>
      </c>
    </row>
    <row r="14" spans="1:11" ht="45" x14ac:dyDescent="0.25">
      <c r="A14" s="24" t="s">
        <v>38</v>
      </c>
      <c r="B14" s="23" t="s">
        <v>35</v>
      </c>
      <c r="C14" s="103">
        <f t="shared" ref="C14:I14" si="10">+ROUND(C9/C4,3)</f>
        <v>1.04</v>
      </c>
      <c r="D14" s="103">
        <f t="shared" ref="D14" si="11">+ROUND(D9/D4,3)</f>
        <v>1.0329999999999999</v>
      </c>
      <c r="E14" s="48">
        <f t="shared" si="10"/>
        <v>1.0529999999999999</v>
      </c>
      <c r="F14" s="48">
        <f t="shared" si="10"/>
        <v>1.054</v>
      </c>
      <c r="G14" s="48">
        <f t="shared" si="10"/>
        <v>1.052</v>
      </c>
      <c r="H14" s="48">
        <f t="shared" si="10"/>
        <v>1.054</v>
      </c>
      <c r="I14" s="48">
        <f t="shared" si="10"/>
        <v>1.056</v>
      </c>
      <c r="J14" s="48">
        <f t="shared" ref="J14:K14" si="12">+ROUND(J9/J4,3)</f>
        <v>1.0549999999999999</v>
      </c>
      <c r="K14" s="48">
        <f t="shared" si="12"/>
        <v>1.054</v>
      </c>
    </row>
    <row r="15" spans="1:11" ht="30" customHeight="1" x14ac:dyDescent="0.25">
      <c r="A15" s="24" t="s">
        <v>38</v>
      </c>
      <c r="B15" s="25" t="s">
        <v>36</v>
      </c>
      <c r="C15" s="103">
        <f t="shared" ref="C15:I15" si="13">+ROUND(C10/C5,3)</f>
        <v>1.0620000000000001</v>
      </c>
      <c r="D15" s="103">
        <f t="shared" ref="D15" si="14">+ROUND(D10/D5,3)</f>
        <v>1.038</v>
      </c>
      <c r="E15" s="48">
        <f t="shared" si="13"/>
        <v>1.046</v>
      </c>
      <c r="F15" s="48">
        <f t="shared" si="13"/>
        <v>1.044</v>
      </c>
      <c r="G15" s="48">
        <f t="shared" si="13"/>
        <v>1.0429999999999999</v>
      </c>
      <c r="H15" s="48">
        <f t="shared" si="13"/>
        <v>1.048</v>
      </c>
      <c r="I15" s="48">
        <f t="shared" si="13"/>
        <v>1.048</v>
      </c>
      <c r="J15" s="48">
        <f t="shared" ref="J15:K15" si="15">+ROUND(J10/J5,3)</f>
        <v>1.05</v>
      </c>
      <c r="K15" s="48">
        <f t="shared" si="15"/>
        <v>1.0509999999999999</v>
      </c>
    </row>
    <row r="16" spans="1:11" ht="30" customHeight="1" x14ac:dyDescent="0.25">
      <c r="A16" s="24" t="s">
        <v>38</v>
      </c>
      <c r="B16" s="25" t="s">
        <v>37</v>
      </c>
      <c r="C16" s="103">
        <f>+ROUND(C11/C6,3)</f>
        <v>0.997</v>
      </c>
      <c r="D16" s="103">
        <f t="shared" ref="D16" si="16">+ROUND(D11/D6,3)</f>
        <v>1.0469999999999999</v>
      </c>
      <c r="E16" s="48">
        <f t="shared" ref="E16:I16" si="17">+ROUND(E11/E6,3)</f>
        <v>1.0529999999999999</v>
      </c>
      <c r="F16" s="48">
        <f t="shared" si="17"/>
        <v>1.054</v>
      </c>
      <c r="G16" s="48">
        <f t="shared" si="17"/>
        <v>1.0580000000000001</v>
      </c>
      <c r="H16" s="48">
        <f t="shared" si="17"/>
        <v>1.0620000000000001</v>
      </c>
      <c r="I16" s="48">
        <f t="shared" si="17"/>
        <v>1.0640000000000001</v>
      </c>
      <c r="J16" s="48">
        <f t="shared" ref="J16" si="18">+ROUND(J11/J6,3)</f>
        <v>1.0649999999999999</v>
      </c>
      <c r="K16" s="48">
        <f>+ROUND(K11/K6,3)</f>
        <v>1.069</v>
      </c>
    </row>
    <row r="17" spans="1:11" x14ac:dyDescent="0.25">
      <c r="A17" s="40" t="s">
        <v>38</v>
      </c>
      <c r="B17" s="41" t="s">
        <v>62</v>
      </c>
      <c r="C17" s="104">
        <f t="shared" ref="C17:E17" si="19">+ROUND(C12/C7,3)</f>
        <v>1.0209999999999999</v>
      </c>
      <c r="D17" s="104">
        <f t="shared" ref="D17" si="20">+ROUND(D12/D7,3)</f>
        <v>1.0369999999999999</v>
      </c>
      <c r="E17" s="49">
        <f t="shared" si="19"/>
        <v>1.046</v>
      </c>
      <c r="F17" s="49">
        <f>+ROUND(F12/F7,3)</f>
        <v>1.046</v>
      </c>
      <c r="G17" s="49">
        <f>+ROUND(G12/G7,3)</f>
        <v>1.048</v>
      </c>
      <c r="H17" s="49">
        <f>+ROUND(H12/H7,3)</f>
        <v>1.0509999999999999</v>
      </c>
      <c r="I17" s="49">
        <f>+ROUND(I12/I7,3)</f>
        <v>1.0529999999999999</v>
      </c>
      <c r="J17" s="49">
        <f>+ROUND(J12/J7,3)</f>
        <v>1.054</v>
      </c>
      <c r="K17" s="49">
        <f>+ROUND(K12/K7,3)</f>
        <v>1.056</v>
      </c>
    </row>
    <row r="18" spans="1:11" x14ac:dyDescent="0.25">
      <c r="C18" s="48"/>
      <c r="D18" s="48"/>
      <c r="E18" s="48"/>
      <c r="F18" s="48"/>
      <c r="G18" s="48"/>
      <c r="H18" s="48"/>
      <c r="I18" s="48"/>
    </row>
    <row r="19" spans="1:11" x14ac:dyDescent="0.25">
      <c r="A19" t="str">
        <f>+'CES &amp; QCEW-Northern Virginia'!A8</f>
        <v>Note: CES downloaded 6/22/2017; BLS revised estimates after Baseline Employment Estimates first computed in 2015</v>
      </c>
    </row>
    <row r="20" spans="1:11" x14ac:dyDescent="0.25">
      <c r="A20" t="str">
        <f>+'CES &amp; QCEW-Northern Virginia'!A16</f>
        <v>Note: QCEW downloaded 6/22/2017 - few revision; 2014 revised folowing initial memo in 2015; BLS will likely revise 2016 estimate in fall 2017</v>
      </c>
    </row>
  </sheetData>
  <mergeCells count="1">
    <mergeCell ref="A1:I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workbookViewId="0">
      <selection activeCell="J13" sqref="J13"/>
    </sheetView>
  </sheetViews>
  <sheetFormatPr defaultRowHeight="15" x14ac:dyDescent="0.25"/>
  <cols>
    <col min="2" max="2" width="26" customWidth="1"/>
    <col min="4" max="4" width="24.28515625" customWidth="1"/>
    <col min="8" max="8" width="15" customWidth="1"/>
    <col min="9" max="10" width="14.28515625" customWidth="1"/>
  </cols>
  <sheetData>
    <row r="1" spans="1:10" s="65" customFormat="1" x14ac:dyDescent="0.25">
      <c r="C1" s="115">
        <v>2013</v>
      </c>
      <c r="D1" s="115"/>
      <c r="E1" s="115"/>
      <c r="F1" s="115"/>
      <c r="G1" s="115">
        <v>2015</v>
      </c>
      <c r="H1" s="115"/>
      <c r="I1" s="115"/>
      <c r="J1" s="115"/>
    </row>
    <row r="2" spans="1:10" ht="60" x14ac:dyDescent="0.25">
      <c r="B2" s="29" t="s">
        <v>39</v>
      </c>
      <c r="C2" s="29" t="s">
        <v>51</v>
      </c>
      <c r="D2" s="29" t="s">
        <v>52</v>
      </c>
      <c r="E2" s="29" t="s">
        <v>40</v>
      </c>
      <c r="F2" s="29" t="s">
        <v>68</v>
      </c>
      <c r="G2" s="80" t="s">
        <v>69</v>
      </c>
      <c r="H2" s="2" t="s">
        <v>70</v>
      </c>
      <c r="I2" s="2" t="s">
        <v>40</v>
      </c>
      <c r="J2" s="2" t="s">
        <v>41</v>
      </c>
    </row>
    <row r="3" spans="1:10" x14ac:dyDescent="0.25">
      <c r="A3">
        <v>1</v>
      </c>
      <c r="B3" s="9" t="s">
        <v>8</v>
      </c>
      <c r="C3" s="9">
        <v>773.43399999999997</v>
      </c>
      <c r="D3" s="9">
        <v>26.978000000000002</v>
      </c>
      <c r="E3" s="9">
        <v>800.41200000000003</v>
      </c>
      <c r="F3" s="69">
        <f>+ROUND(E3/C3,2)</f>
        <v>1.03</v>
      </c>
      <c r="G3" s="77">
        <v>817690</v>
      </c>
      <c r="H3" s="76">
        <v>31923</v>
      </c>
      <c r="I3" s="76">
        <v>849613</v>
      </c>
      <c r="J3" s="69">
        <f t="shared" ref="J3:J13" si="0">+ROUND(I3/G3,2)</f>
        <v>1.04</v>
      </c>
    </row>
    <row r="4" spans="1:10" x14ac:dyDescent="0.25">
      <c r="A4">
        <v>2</v>
      </c>
      <c r="B4" s="9" t="s">
        <v>42</v>
      </c>
      <c r="C4" s="9">
        <v>188.53100000000001</v>
      </c>
      <c r="D4" s="9">
        <v>5.718</v>
      </c>
      <c r="E4" s="9">
        <v>194.249</v>
      </c>
      <c r="F4" s="69">
        <f t="shared" ref="F4:F13" si="1">+ROUND(E4/C4,2)</f>
        <v>1.03</v>
      </c>
      <c r="G4" s="77">
        <v>186637</v>
      </c>
      <c r="H4" s="76">
        <v>7539</v>
      </c>
      <c r="I4" s="76">
        <v>194176</v>
      </c>
      <c r="J4" s="69">
        <f t="shared" si="0"/>
        <v>1.04</v>
      </c>
    </row>
    <row r="5" spans="1:10" x14ac:dyDescent="0.25">
      <c r="A5">
        <v>3</v>
      </c>
      <c r="B5" s="9" t="s">
        <v>43</v>
      </c>
      <c r="C5" s="9">
        <v>92.01</v>
      </c>
      <c r="D5" s="9">
        <v>4.9939999999999998</v>
      </c>
      <c r="E5" s="9">
        <v>97.004000000000005</v>
      </c>
      <c r="F5" s="69">
        <f t="shared" si="1"/>
        <v>1.05</v>
      </c>
      <c r="G5" s="77">
        <v>94023</v>
      </c>
      <c r="H5" s="76">
        <v>4790</v>
      </c>
      <c r="I5" s="76">
        <v>98813</v>
      </c>
      <c r="J5" s="69">
        <f t="shared" si="0"/>
        <v>1.05</v>
      </c>
    </row>
    <row r="6" spans="1:10" x14ac:dyDescent="0.25">
      <c r="A6">
        <v>4</v>
      </c>
      <c r="B6" s="9" t="s">
        <v>44</v>
      </c>
      <c r="C6" s="9">
        <v>474.67200000000003</v>
      </c>
      <c r="D6" s="9">
        <v>30.108000000000001</v>
      </c>
      <c r="E6" s="9">
        <v>504.78</v>
      </c>
      <c r="F6" s="69">
        <f t="shared" si="1"/>
        <v>1.06</v>
      </c>
      <c r="G6" s="77">
        <v>483061</v>
      </c>
      <c r="H6" s="76">
        <v>32204</v>
      </c>
      <c r="I6" s="76">
        <v>515265</v>
      </c>
      <c r="J6" s="69">
        <f t="shared" si="0"/>
        <v>1.07</v>
      </c>
    </row>
    <row r="7" spans="1:10" x14ac:dyDescent="0.25">
      <c r="A7">
        <v>5</v>
      </c>
      <c r="B7" s="9" t="s">
        <v>45</v>
      </c>
      <c r="C7" s="9">
        <v>309.35300000000001</v>
      </c>
      <c r="D7" s="9">
        <v>16.771000000000001</v>
      </c>
      <c r="E7" s="9">
        <v>326.12400000000002</v>
      </c>
      <c r="F7" s="69">
        <f t="shared" si="1"/>
        <v>1.05</v>
      </c>
      <c r="G7" s="77">
        <v>338998</v>
      </c>
      <c r="H7" s="76">
        <v>16079</v>
      </c>
      <c r="I7" s="76">
        <v>355077</v>
      </c>
      <c r="J7" s="69">
        <f t="shared" si="0"/>
        <v>1.05</v>
      </c>
    </row>
    <row r="8" spans="1:10" x14ac:dyDescent="0.25">
      <c r="A8">
        <v>6</v>
      </c>
      <c r="B8" s="9" t="s">
        <v>46</v>
      </c>
      <c r="C8" s="9">
        <v>641.95799999999997</v>
      </c>
      <c r="D8" s="9">
        <v>33.076999999999998</v>
      </c>
      <c r="E8" s="9">
        <v>675.03499999999997</v>
      </c>
      <c r="F8" s="69">
        <f t="shared" si="1"/>
        <v>1.05</v>
      </c>
      <c r="G8" s="77">
        <v>641754</v>
      </c>
      <c r="H8" s="76">
        <v>29592</v>
      </c>
      <c r="I8" s="76">
        <v>671346</v>
      </c>
      <c r="J8" s="69">
        <f t="shared" si="0"/>
        <v>1.05</v>
      </c>
    </row>
    <row r="9" spans="1:10" x14ac:dyDescent="0.25">
      <c r="A9">
        <v>9</v>
      </c>
      <c r="B9" s="9" t="s">
        <v>47</v>
      </c>
      <c r="C9" s="9">
        <v>146.65299999999999</v>
      </c>
      <c r="D9" s="9">
        <v>7.0039999999999996</v>
      </c>
      <c r="E9" s="9">
        <v>153.65700000000001</v>
      </c>
      <c r="F9" s="69">
        <f t="shared" si="1"/>
        <v>1.05</v>
      </c>
      <c r="G9" s="77">
        <v>152455</v>
      </c>
      <c r="H9" s="76">
        <v>9094</v>
      </c>
      <c r="I9" s="76">
        <v>161549</v>
      </c>
      <c r="J9" s="69">
        <f t="shared" si="0"/>
        <v>1.06</v>
      </c>
    </row>
    <row r="10" spans="1:10" x14ac:dyDescent="0.25">
      <c r="A10">
        <v>10</v>
      </c>
      <c r="B10" s="9" t="s">
        <v>48</v>
      </c>
      <c r="C10" s="9">
        <v>159.13800000000001</v>
      </c>
      <c r="D10" s="9">
        <v>8.2729999999999997</v>
      </c>
      <c r="E10" s="9">
        <v>167.411</v>
      </c>
      <c r="F10" s="69">
        <f t="shared" si="1"/>
        <v>1.05</v>
      </c>
      <c r="G10" s="77">
        <v>158581</v>
      </c>
      <c r="H10" s="76">
        <v>6883</v>
      </c>
      <c r="I10" s="76">
        <v>165464</v>
      </c>
      <c r="J10" s="69">
        <f t="shared" si="0"/>
        <v>1.04</v>
      </c>
    </row>
    <row r="11" spans="1:10" x14ac:dyDescent="0.25">
      <c r="A11">
        <v>13</v>
      </c>
      <c r="B11" s="9" t="s">
        <v>49</v>
      </c>
      <c r="C11" s="9">
        <v>40.576000000000001</v>
      </c>
      <c r="D11" s="9">
        <v>1.913</v>
      </c>
      <c r="E11" s="9">
        <v>42.488999999999997</v>
      </c>
      <c r="F11" s="69">
        <f t="shared" si="1"/>
        <v>1.05</v>
      </c>
      <c r="G11" s="77">
        <v>38557</v>
      </c>
      <c r="H11" s="76">
        <v>1842</v>
      </c>
      <c r="I11" s="76">
        <v>40399</v>
      </c>
      <c r="J11" s="69">
        <f t="shared" si="0"/>
        <v>1.05</v>
      </c>
    </row>
    <row r="12" spans="1:10" x14ac:dyDescent="0.25">
      <c r="A12">
        <v>14</v>
      </c>
      <c r="B12" s="58" t="s">
        <v>50</v>
      </c>
      <c r="C12" s="58">
        <v>100.554</v>
      </c>
      <c r="D12" s="58">
        <v>5.6449999999999996</v>
      </c>
      <c r="E12" s="58">
        <v>106.199</v>
      </c>
      <c r="F12" s="81">
        <f t="shared" si="1"/>
        <v>1.06</v>
      </c>
      <c r="G12" s="77">
        <v>103346</v>
      </c>
      <c r="H12" s="76">
        <v>6496</v>
      </c>
      <c r="I12" s="76">
        <v>109842</v>
      </c>
      <c r="J12" s="69">
        <f t="shared" si="0"/>
        <v>1.06</v>
      </c>
    </row>
    <row r="13" spans="1:10" x14ac:dyDescent="0.25">
      <c r="A13" s="1"/>
      <c r="B13" s="59" t="s">
        <v>62</v>
      </c>
      <c r="C13" s="60">
        <v>2926.8789999999999</v>
      </c>
      <c r="D13" s="15">
        <v>140.48099999999999</v>
      </c>
      <c r="E13" s="60">
        <v>3067.36</v>
      </c>
      <c r="F13" s="82">
        <f t="shared" si="1"/>
        <v>1.05</v>
      </c>
      <c r="G13" s="78">
        <f>SUM(G3:G12)</f>
        <v>3015102</v>
      </c>
      <c r="H13" s="79">
        <f>SUM(H3:H12)</f>
        <v>146442</v>
      </c>
      <c r="I13" s="79">
        <f>SUM(I3:I12)</f>
        <v>3161544</v>
      </c>
      <c r="J13" s="75">
        <f t="shared" si="0"/>
        <v>1.05</v>
      </c>
    </row>
    <row r="14" spans="1:10" x14ac:dyDescent="0.25">
      <c r="B14" s="88" t="s">
        <v>74</v>
      </c>
    </row>
  </sheetData>
  <mergeCells count="2">
    <mergeCell ref="C1:F1"/>
    <mergeCell ref="G1:J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7"/>
  <sheetViews>
    <sheetView workbookViewId="0">
      <selection activeCell="K12" sqref="K12"/>
    </sheetView>
  </sheetViews>
  <sheetFormatPr defaultRowHeight="15" x14ac:dyDescent="0.25"/>
  <cols>
    <col min="4" max="4" width="8.85546875" style="65"/>
    <col min="12" max="12" width="8.85546875" style="51"/>
  </cols>
  <sheetData>
    <row r="1" spans="1:18" x14ac:dyDescent="0.25">
      <c r="A1" t="s">
        <v>0</v>
      </c>
      <c r="B1" s="30" t="s">
        <v>4</v>
      </c>
      <c r="C1" s="93">
        <v>2000</v>
      </c>
      <c r="D1" s="93">
        <v>2005</v>
      </c>
      <c r="E1" s="3">
        <v>2010</v>
      </c>
      <c r="F1" s="3">
        <v>2011</v>
      </c>
      <c r="G1" s="3">
        <v>2012</v>
      </c>
      <c r="H1" s="3">
        <v>2013</v>
      </c>
      <c r="I1" s="3">
        <v>2014</v>
      </c>
      <c r="J1" s="83">
        <v>2015</v>
      </c>
      <c r="K1" s="83">
        <v>2016</v>
      </c>
      <c r="L1" s="50"/>
      <c r="M1" s="32"/>
      <c r="N1" s="32"/>
      <c r="O1" s="32"/>
      <c r="P1" s="31"/>
      <c r="Q1" s="31"/>
      <c r="R1" s="33"/>
    </row>
    <row r="2" spans="1:18" x14ac:dyDescent="0.25">
      <c r="A2">
        <v>1</v>
      </c>
      <c r="B2" t="s">
        <v>27</v>
      </c>
      <c r="C2" s="94">
        <v>12.76</v>
      </c>
      <c r="D2" s="94">
        <v>18.004999999999999</v>
      </c>
      <c r="E2" s="4">
        <v>18.975999999999999</v>
      </c>
      <c r="F2">
        <v>10.785</v>
      </c>
      <c r="G2">
        <v>11.409000000000001</v>
      </c>
      <c r="H2">
        <v>9.0960000000000001</v>
      </c>
      <c r="I2">
        <v>9.1020000000000003</v>
      </c>
      <c r="J2" s="67">
        <f t="shared" ref="J2:K5" si="0">+I2</f>
        <v>9.1020000000000003</v>
      </c>
      <c r="K2" s="67">
        <f t="shared" si="0"/>
        <v>9.1020000000000003</v>
      </c>
      <c r="L2"/>
    </row>
    <row r="3" spans="1:18" x14ac:dyDescent="0.25">
      <c r="A3">
        <v>2</v>
      </c>
      <c r="B3" t="s">
        <v>58</v>
      </c>
      <c r="C3" s="94">
        <v>15.795999999999999</v>
      </c>
      <c r="D3" s="94">
        <v>17.742000000000001</v>
      </c>
      <c r="E3">
        <v>9.0860000000000003</v>
      </c>
      <c r="F3">
        <v>12.507</v>
      </c>
      <c r="G3">
        <v>12.852</v>
      </c>
      <c r="H3">
        <v>13.491</v>
      </c>
      <c r="I3">
        <v>10.503</v>
      </c>
      <c r="J3" s="67">
        <f t="shared" si="0"/>
        <v>10.503</v>
      </c>
      <c r="K3" s="67">
        <f t="shared" si="0"/>
        <v>10.503</v>
      </c>
      <c r="L3" s="65"/>
    </row>
    <row r="4" spans="1:18" x14ac:dyDescent="0.25">
      <c r="A4">
        <v>3</v>
      </c>
      <c r="B4" t="s">
        <v>57</v>
      </c>
      <c r="C4" s="94">
        <v>0</v>
      </c>
      <c r="D4" s="94">
        <v>0</v>
      </c>
      <c r="E4">
        <v>0</v>
      </c>
      <c r="F4">
        <v>0</v>
      </c>
      <c r="G4">
        <v>1.2E-2</v>
      </c>
      <c r="H4">
        <v>8.0000000000000002E-3</v>
      </c>
      <c r="I4">
        <v>3.2000000000000001E-2</v>
      </c>
      <c r="J4" s="67">
        <f t="shared" si="0"/>
        <v>3.2000000000000001E-2</v>
      </c>
      <c r="K4" s="67">
        <f t="shared" si="0"/>
        <v>3.2000000000000001E-2</v>
      </c>
      <c r="L4" s="65"/>
    </row>
    <row r="5" spans="1:18" x14ac:dyDescent="0.25">
      <c r="A5">
        <v>4</v>
      </c>
      <c r="B5" t="s">
        <v>55</v>
      </c>
      <c r="C5" s="94">
        <v>2.726</v>
      </c>
      <c r="D5" s="94">
        <v>4.0960000000000001</v>
      </c>
      <c r="E5">
        <v>3.8809999999999998</v>
      </c>
      <c r="F5">
        <v>3.1030000000000002</v>
      </c>
      <c r="G5">
        <v>3.3919999999999999</v>
      </c>
      <c r="H5">
        <v>4.6139999999999999</v>
      </c>
      <c r="I5">
        <v>5.0129999999999999</v>
      </c>
      <c r="J5" s="67">
        <f t="shared" si="0"/>
        <v>5.0129999999999999</v>
      </c>
      <c r="K5" s="67">
        <f t="shared" si="0"/>
        <v>5.0129999999999999</v>
      </c>
      <c r="L5" s="65"/>
    </row>
    <row r="6" spans="1:18" x14ac:dyDescent="0.25">
      <c r="A6">
        <v>5</v>
      </c>
      <c r="B6" t="s">
        <v>56</v>
      </c>
      <c r="C6" s="94">
        <v>8.3230000000000004</v>
      </c>
      <c r="D6" s="94">
        <v>8.4179999999999993</v>
      </c>
      <c r="E6">
        <v>7.4550000000000001</v>
      </c>
      <c r="F6">
        <v>4.5609999999999999</v>
      </c>
      <c r="G6">
        <v>4.72</v>
      </c>
      <c r="H6">
        <v>4.6849999999999996</v>
      </c>
      <c r="I6">
        <v>4.4029999999999996</v>
      </c>
      <c r="J6" s="67">
        <f t="shared" ref="J6:K6" si="1">+I6</f>
        <v>4.4029999999999996</v>
      </c>
      <c r="K6" s="67">
        <f t="shared" si="1"/>
        <v>4.4029999999999996</v>
      </c>
      <c r="L6" s="65"/>
    </row>
    <row r="7" spans="1:18" x14ac:dyDescent="0.25">
      <c r="A7">
        <v>6</v>
      </c>
      <c r="B7" t="s">
        <v>59</v>
      </c>
      <c r="C7" s="94">
        <v>4.117</v>
      </c>
      <c r="D7" s="94">
        <v>4.3369999999999997</v>
      </c>
      <c r="E7">
        <v>6.8070000000000004</v>
      </c>
      <c r="F7">
        <v>3.7730000000000001</v>
      </c>
      <c r="G7">
        <v>4.0490000000000004</v>
      </c>
      <c r="H7">
        <v>4.0609999999999999</v>
      </c>
      <c r="I7">
        <v>4.1260000000000003</v>
      </c>
      <c r="J7" s="67">
        <f t="shared" ref="J7:K7" si="2">+I7</f>
        <v>4.1260000000000003</v>
      </c>
      <c r="K7" s="67">
        <f t="shared" si="2"/>
        <v>4.1260000000000003</v>
      </c>
      <c r="L7" s="65"/>
    </row>
    <row r="8" spans="1:18" x14ac:dyDescent="0.25">
      <c r="A8">
        <v>8</v>
      </c>
      <c r="B8" t="s">
        <v>61</v>
      </c>
      <c r="C8" s="94">
        <v>0</v>
      </c>
      <c r="D8" s="94">
        <v>0</v>
      </c>
      <c r="E8">
        <v>0</v>
      </c>
      <c r="F8">
        <v>0</v>
      </c>
      <c r="G8">
        <v>0</v>
      </c>
      <c r="H8">
        <v>0</v>
      </c>
      <c r="I8">
        <v>0</v>
      </c>
      <c r="J8" s="67">
        <f t="shared" ref="J8:K8" si="3">+I8</f>
        <v>0</v>
      </c>
      <c r="K8" s="67">
        <f t="shared" si="3"/>
        <v>0</v>
      </c>
      <c r="L8" s="65"/>
    </row>
    <row r="9" spans="1:18" x14ac:dyDescent="0.25">
      <c r="A9">
        <v>10</v>
      </c>
      <c r="B9" s="44" t="s">
        <v>60</v>
      </c>
      <c r="C9" s="94">
        <v>6.6520000000000001</v>
      </c>
      <c r="D9" s="95">
        <v>11.987</v>
      </c>
      <c r="E9" s="44">
        <v>6.266</v>
      </c>
      <c r="F9" s="44">
        <v>6.7370000000000001</v>
      </c>
      <c r="G9" s="44">
        <v>7.444</v>
      </c>
      <c r="H9" s="44">
        <v>7.9189999999999996</v>
      </c>
      <c r="I9" s="44">
        <v>7.4649999999999999</v>
      </c>
      <c r="J9" s="67">
        <f t="shared" ref="J9:K9" si="4">+I9</f>
        <v>7.4649999999999999</v>
      </c>
      <c r="K9" s="67">
        <f t="shared" si="4"/>
        <v>7.4649999999999999</v>
      </c>
      <c r="L9" s="65"/>
    </row>
    <row r="10" spans="1:18" x14ac:dyDescent="0.25">
      <c r="A10">
        <v>13</v>
      </c>
      <c r="B10" t="s">
        <v>53</v>
      </c>
      <c r="C10" s="94">
        <v>0.28999999999999998</v>
      </c>
      <c r="D10" s="94">
        <v>0.49299999999999999</v>
      </c>
      <c r="E10">
        <v>1E-3</v>
      </c>
      <c r="F10">
        <v>0.90300000000000002</v>
      </c>
      <c r="G10">
        <v>0.84799999999999998</v>
      </c>
      <c r="H10">
        <v>0.71599999999999997</v>
      </c>
      <c r="I10">
        <v>0.73699999999999999</v>
      </c>
      <c r="J10" s="67">
        <f t="shared" ref="J10:K10" si="5">+I10</f>
        <v>0.73699999999999999</v>
      </c>
      <c r="K10" s="67">
        <f t="shared" si="5"/>
        <v>0.73699999999999999</v>
      </c>
      <c r="L10" s="65"/>
    </row>
    <row r="11" spans="1:18" x14ac:dyDescent="0.25">
      <c r="A11">
        <v>14</v>
      </c>
      <c r="B11" s="6" t="s">
        <v>54</v>
      </c>
      <c r="C11" s="96">
        <v>1.482</v>
      </c>
      <c r="D11" s="96">
        <v>1.5449999999999999</v>
      </c>
      <c r="E11" s="6">
        <v>1.39</v>
      </c>
      <c r="F11" s="6">
        <v>1.2390000000000001</v>
      </c>
      <c r="G11" s="6">
        <v>0.96</v>
      </c>
      <c r="H11" s="6">
        <v>0.98699999999999999</v>
      </c>
      <c r="I11" s="6">
        <v>0.95799999999999996</v>
      </c>
      <c r="J11" s="84">
        <f t="shared" ref="J11:K11" si="6">+I11</f>
        <v>0.95799999999999996</v>
      </c>
      <c r="K11" s="84">
        <f t="shared" si="6"/>
        <v>0.95799999999999996</v>
      </c>
      <c r="L11" s="65"/>
    </row>
    <row r="12" spans="1:18" x14ac:dyDescent="0.25">
      <c r="B12" t="s">
        <v>62</v>
      </c>
      <c r="C12" s="94">
        <f>SUM(C2:C11)</f>
        <v>52.145999999999994</v>
      </c>
      <c r="D12" s="94">
        <f>SUM(D2:D11)</f>
        <v>66.62299999999999</v>
      </c>
      <c r="E12">
        <v>45.283000000000001</v>
      </c>
      <c r="F12">
        <v>43.607999999999997</v>
      </c>
      <c r="G12">
        <v>45.686</v>
      </c>
      <c r="H12">
        <v>45.576999999999998</v>
      </c>
      <c r="I12">
        <v>42.338999999999999</v>
      </c>
      <c r="J12" s="67">
        <f t="shared" ref="J12:K12" si="7">+I12</f>
        <v>42.338999999999999</v>
      </c>
      <c r="K12" s="67">
        <f t="shared" si="7"/>
        <v>42.338999999999999</v>
      </c>
      <c r="L12"/>
    </row>
    <row r="14" spans="1:18" x14ac:dyDescent="0.25">
      <c r="B14" t="s">
        <v>75</v>
      </c>
    </row>
    <row r="15" spans="1:18" x14ac:dyDescent="0.25">
      <c r="K15" s="44"/>
      <c r="L15" s="52"/>
    </row>
    <row r="17" spans="11:12" x14ac:dyDescent="0.25">
      <c r="K17" s="6"/>
      <c r="L17" s="53"/>
    </row>
  </sheetData>
  <sortState ref="A2:Q11">
    <sortCondition ref="A11"/>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8"/>
  <sheetViews>
    <sheetView tabSelected="1" topLeftCell="B1" workbookViewId="0">
      <selection activeCell="L18" sqref="L18"/>
    </sheetView>
  </sheetViews>
  <sheetFormatPr defaultColWidth="8.85546875" defaultRowHeight="15" x14ac:dyDescent="0.25"/>
  <cols>
    <col min="1" max="1" width="8.85546875" style="36"/>
    <col min="2" max="2" width="17.28515625" style="36" bestFit="1" customWidth="1"/>
    <col min="3" max="4" width="17.28515625" style="36" customWidth="1"/>
    <col min="5" max="5" width="12.7109375" style="4" customWidth="1"/>
    <col min="6" max="6" width="12.85546875" style="36" customWidth="1"/>
    <col min="7" max="7" width="12.7109375" style="36" customWidth="1"/>
    <col min="8" max="8" width="12.140625" style="36" customWidth="1"/>
    <col min="9" max="9" width="11.5703125" style="36" customWidth="1"/>
    <col min="10" max="10" width="11.28515625" style="4" customWidth="1"/>
    <col min="11" max="11" width="14" style="36" customWidth="1"/>
    <col min="12" max="12" width="10" bestFit="1" customWidth="1"/>
    <col min="13" max="13" width="10.5703125" customWidth="1"/>
    <col min="14" max="16384" width="8.85546875" style="36"/>
  </cols>
  <sheetData>
    <row r="1" spans="1:14" x14ac:dyDescent="0.25">
      <c r="B1" s="37" t="s">
        <v>4</v>
      </c>
      <c r="C1" s="89">
        <v>2000</v>
      </c>
      <c r="D1" s="89">
        <v>2005</v>
      </c>
      <c r="E1" s="66">
        <v>2010</v>
      </c>
      <c r="F1" s="3">
        <v>2011</v>
      </c>
      <c r="G1" s="3">
        <v>2012</v>
      </c>
      <c r="H1" s="3">
        <v>2013</v>
      </c>
      <c r="I1" s="3">
        <v>2014</v>
      </c>
      <c r="J1" s="86">
        <v>2015</v>
      </c>
      <c r="K1" s="7">
        <v>2016</v>
      </c>
    </row>
    <row r="2" spans="1:14" x14ac:dyDescent="0.25">
      <c r="A2" s="51">
        <v>1</v>
      </c>
      <c r="B2" s="51" t="s">
        <v>8</v>
      </c>
      <c r="C2" s="90">
        <f>+QCEW!F3*'CES Adjustment'!C13*'Self Employment '!$F3+Military!C2</f>
        <v>682.44018614000004</v>
      </c>
      <c r="D2" s="90">
        <f>+QCEW!F3*'CES Adjustment'!D13*'Self Employment '!$F3+Military!D2</f>
        <v>687.68518614000004</v>
      </c>
      <c r="E2" s="111">
        <f>+QCEW!H3*'CES Adjustment'!E13*'Self Employment '!$F3+Military!E2</f>
        <v>752.32816993999995</v>
      </c>
      <c r="F2" s="34">
        <f>+QCEW!I3*'CES Adjustment'!F13*'Self Employment '!$F3+Military!F2</f>
        <v>759.03642378999996</v>
      </c>
      <c r="G2" s="34">
        <f>+QCEW!J3*'CES Adjustment'!G13*'Self Employment '!$F3+Military!G2</f>
        <v>768.40548120000005</v>
      </c>
      <c r="H2" s="34">
        <f>+QCEW!K3*'CES Adjustment'!H13*'Self Employment '!$F3+Military!H2</f>
        <v>779.71203729999991</v>
      </c>
      <c r="I2" s="34">
        <f>+QCEW!L3*'CES Adjustment'!I13*'Self Employment '!$F3+Military!I2</f>
        <v>785.12204250999991</v>
      </c>
      <c r="J2" s="112">
        <f>+QCEW!M3*'CES Adjustment'!J13*'Self Employment '!$J3+Military!J2</f>
        <v>808.73539456000003</v>
      </c>
      <c r="K2" s="34">
        <f>+QCEW!N3*'CES Adjustment'!K13*'Self Employment '!$J3+Military!K2</f>
        <v>822.45053600000006</v>
      </c>
      <c r="N2" s="64"/>
    </row>
    <row r="3" spans="1:14" x14ac:dyDescent="0.25">
      <c r="A3" s="51">
        <v>2</v>
      </c>
      <c r="B3" s="51" t="s">
        <v>42</v>
      </c>
      <c r="C3" s="90">
        <f>+QCEW!F4*'CES Adjustment'!C16*'Self Employment '!$F4+Military!C3</f>
        <v>178.29629221999997</v>
      </c>
      <c r="D3" s="90">
        <f>+QCEW!F4*'CES Adjustment'!D16*'Self Employment '!$F4+Military!D3</f>
        <v>188.39175521999996</v>
      </c>
      <c r="E3" s="111">
        <f>+QCEW!H4*'CES Adjustment'!E16*'Self Employment '!$F4+Military!E3</f>
        <v>185.52601661</v>
      </c>
      <c r="F3" s="34">
        <f>+QCEW!I4*'CES Adjustment'!F16*'Self Employment '!$F4+Military!F3</f>
        <v>195.18536302000001</v>
      </c>
      <c r="G3" s="34">
        <f>+QCEW!J4*'CES Adjustment'!G16*'Self Employment '!$F4+Military!G3</f>
        <v>193.50473824000002</v>
      </c>
      <c r="H3" s="34">
        <f>+QCEW!K4*'CES Adjustment'!H16*'Self Employment '!$F4+Military!H3</f>
        <v>194.02602984000004</v>
      </c>
      <c r="I3" s="34">
        <f>+QCEW!L4*'CES Adjustment'!I16*'Self Employment '!$F4+Military!I3</f>
        <v>190.86512992000002</v>
      </c>
      <c r="J3" s="112">
        <f>+QCEW!M4*'CES Adjustment'!J16*'Self Employment '!$J4+Military!J3</f>
        <v>199.07854559999998</v>
      </c>
      <c r="K3" s="34">
        <f>+QCEW!N4*'CES Adjustment'!K16*'Self Employment '!$J4+Military!K3</f>
        <v>202.62179856</v>
      </c>
    </row>
    <row r="4" spans="1:14" x14ac:dyDescent="0.25">
      <c r="A4" s="51">
        <v>3</v>
      </c>
      <c r="B4" s="51" t="s">
        <v>43</v>
      </c>
      <c r="C4" s="90">
        <f>+QCEW!F5*'CES Adjustment'!C16*'Self Employment '!$F5+Military!C4</f>
        <v>96.197140199999993</v>
      </c>
      <c r="D4" s="90">
        <f>+QCEW!F5*'CES Adjustment'!D16*'Self Employment '!$F5+Military!D4</f>
        <v>101.0214702</v>
      </c>
      <c r="E4" s="111">
        <f>+QCEW!H5*'CES Adjustment'!E16*'Self Employment '!$F5+Military!E4</f>
        <v>106.08490619999999</v>
      </c>
      <c r="F4" s="34">
        <f>+QCEW!I5*'CES Adjustment'!F16*'Self Employment '!$F5+Military!F4</f>
        <v>104.65840560000001</v>
      </c>
      <c r="G4" s="34">
        <f>+QCEW!J5*'CES Adjustment'!G16*'Self Employment '!$F5+Military!G4</f>
        <v>106.19626560000002</v>
      </c>
      <c r="H4" s="34">
        <f>+QCEW!K5*'CES Adjustment'!H16*'Self Employment '!$F5+Military!H4</f>
        <v>106.16886530000001</v>
      </c>
      <c r="I4" s="34">
        <f>+QCEW!L5*'CES Adjustment'!I16*'Self Employment '!$F5+Military!I4</f>
        <v>106.1056712</v>
      </c>
      <c r="J4" s="112">
        <f>+QCEW!M5*'CES Adjustment'!J16*'Self Employment '!$J5+Military!J4</f>
        <v>107.75078600000001</v>
      </c>
      <c r="K4" s="34">
        <f>+QCEW!N5*'CES Adjustment'!K16*'Self Employment '!$J5+Military!K4</f>
        <v>106.48852535</v>
      </c>
    </row>
    <row r="5" spans="1:14" x14ac:dyDescent="0.25">
      <c r="A5" s="51">
        <v>4</v>
      </c>
      <c r="B5" s="51" t="s">
        <v>44</v>
      </c>
      <c r="C5" s="90">
        <f>+QCEW!F6*'CES Adjustment'!C14*'Self Employment '!$F6+Military!C5</f>
        <v>495.72809920000009</v>
      </c>
      <c r="D5" s="90">
        <f>+QCEW!F6*'CES Adjustment'!D14*'Self Employment '!$F6+Military!D5</f>
        <v>493.77981584000003</v>
      </c>
      <c r="E5" s="111">
        <f>+QCEW!H6*'CES Adjustment'!E14*'Self Employment '!$F6+Military!E5</f>
        <v>497.10643166</v>
      </c>
      <c r="F5" s="34">
        <f>+QCEW!I6*'CES Adjustment'!F14*'Self Employment '!$F6+Military!F5</f>
        <v>502.77518312000007</v>
      </c>
      <c r="G5" s="34">
        <f>+QCEW!J6*'CES Adjustment'!G14*'Self Employment '!$F6+Military!G5</f>
        <v>505.74909952000002</v>
      </c>
      <c r="H5" s="34">
        <f>+QCEW!K6*'CES Adjustment'!H14*'Self Employment '!$F6+Military!H5</f>
        <v>509.46012156000006</v>
      </c>
      <c r="I5" s="34">
        <f>+QCEW!L6*'CES Adjustment'!I14*'Self Employment '!$F6+Military!I5</f>
        <v>515.23967520000008</v>
      </c>
      <c r="J5" s="112">
        <f>+QCEW!M6*'CES Adjustment'!J14*'Self Employment '!$J6+Military!J5</f>
        <v>523.90809294999997</v>
      </c>
      <c r="K5" s="34">
        <f>+QCEW!N6*'CES Adjustment'!K14*'Self Employment '!$J6+Military!K5</f>
        <v>528.11796408000009</v>
      </c>
    </row>
    <row r="6" spans="1:14" x14ac:dyDescent="0.25">
      <c r="A6" s="51">
        <v>5</v>
      </c>
      <c r="B6" s="51" t="s">
        <v>45</v>
      </c>
      <c r="C6" s="90">
        <f>+QCEW!F7*'CES Adjustment'!C15*'Self Employment '!$F7+Military!C6</f>
        <v>346.4793052</v>
      </c>
      <c r="D6" s="90">
        <f>+QCEW!F7*'CES Adjustment'!D15*'Self Employment '!$F7+Military!D6</f>
        <v>338.93235480000004</v>
      </c>
      <c r="E6" s="111">
        <f>+QCEW!H7*'CES Adjustment'!E15*'Self Employment '!$F7+Military!E6</f>
        <v>335.94884190000005</v>
      </c>
      <c r="F6" s="34">
        <f>+QCEW!I7*'CES Adjustment'!F15*'Self Employment '!$F7+Military!F6</f>
        <v>331.96963119999998</v>
      </c>
      <c r="G6" s="34">
        <f>+QCEW!J7*'CES Adjustment'!G15*'Self Employment '!$F7+Military!G6</f>
        <v>332.73494740000007</v>
      </c>
      <c r="H6" s="34">
        <f>+QCEW!K7*'CES Adjustment'!H15*'Self Employment '!$F7+Military!H6</f>
        <v>334.48918520000007</v>
      </c>
      <c r="I6" s="34">
        <f>+QCEW!L7*'CES Adjustment'!I15*'Self Employment '!$F7+Military!I6</f>
        <v>337.84070600000001</v>
      </c>
      <c r="J6" s="112">
        <f>+QCEW!M7*'CES Adjustment'!J15*'Self Employment '!$J7+Military!J6</f>
        <v>341.91904250000005</v>
      </c>
      <c r="K6" s="34">
        <f>+QCEW!N7*'CES Adjustment'!K15*'Self Employment '!$J7+Military!K6</f>
        <v>348.76357040000005</v>
      </c>
    </row>
    <row r="7" spans="1:14" x14ac:dyDescent="0.25">
      <c r="A7" s="51">
        <v>6</v>
      </c>
      <c r="B7" s="51" t="s">
        <v>46</v>
      </c>
      <c r="C7" s="90">
        <f>+QCEW!F8*'CES Adjustment'!C16*'Self Employment '!$F8+Military!C7</f>
        <v>567.05640009999991</v>
      </c>
      <c r="D7" s="90">
        <f>+QCEW!F8*'CES Adjustment'!D16*'Self Employment '!$F8+Military!D7</f>
        <v>595.50806509999995</v>
      </c>
      <c r="E7" s="112">
        <f>+QCEW!H8*'CES Adjustment'!E16*'Self Employment '!$F8+Military!E7</f>
        <v>640.95366315000001</v>
      </c>
      <c r="F7" s="34">
        <f>+QCEW!I8*'CES Adjustment'!F16*'Self Employment '!$F8+Military!F7</f>
        <v>646.89850400000012</v>
      </c>
      <c r="G7" s="34">
        <f>+QCEW!J8*'CES Adjustment'!G16*'Self Employment '!$F8+Military!G7</f>
        <v>660.02434100000005</v>
      </c>
      <c r="H7" s="34">
        <f>+QCEW!K8*'CES Adjustment'!H16*'Self Employment '!$F8+Military!H7</f>
        <v>658.42175180000015</v>
      </c>
      <c r="I7" s="34">
        <f>+QCEW!L8*'CES Adjustment'!I16*'Self Employment '!$F8+Military!I7</f>
        <v>651.58697080000002</v>
      </c>
      <c r="J7" s="112">
        <f>+QCEW!M8*'CES Adjustment'!J16*'Self Employment '!$J8+Military!J7</f>
        <v>660.39337749999993</v>
      </c>
      <c r="K7" s="34">
        <f>+QCEW!N8*'CES Adjustment'!K16*'Self Employment '!$J8+Military!K7</f>
        <v>672.27109719999987</v>
      </c>
    </row>
    <row r="8" spans="1:14" x14ac:dyDescent="0.25">
      <c r="A8" s="51">
        <v>7</v>
      </c>
      <c r="B8" s="51" t="s">
        <v>63</v>
      </c>
      <c r="C8" s="90">
        <f>+QCEW!F9*'CES Adjustment'!C16*'Self Employment '!$F8</f>
        <v>17.581845750000003</v>
      </c>
      <c r="D8" s="90">
        <f>+QCEW!F9*'CES Adjustment'!D16*'Self Employment '!$F8</f>
        <v>18.463583250000003</v>
      </c>
      <c r="E8" s="112">
        <f>+QCEW!H9*'CES Adjustment'!E16*'Self Employment '!$F8</f>
        <v>21.977005049999999</v>
      </c>
      <c r="F8" s="34">
        <f>+QCEW!I9*'CES Adjustment'!F16*'Self Employment '!$F8</f>
        <v>21.590610300000002</v>
      </c>
      <c r="G8" s="34">
        <f>+QCEW!J9*'CES Adjustment'!G16*'Self Employment '!$F8</f>
        <v>21.919167900000005</v>
      </c>
      <c r="H8" s="34">
        <f>+QCEW!K9*'CES Adjustment'!H16*'Self Employment '!$F8</f>
        <v>21.733299000000002</v>
      </c>
      <c r="I8" s="34">
        <f>+QCEW!L9*'CES Adjustment'!I16*'Self Employment '!$F8</f>
        <v>21.968620800000004</v>
      </c>
      <c r="J8" s="112">
        <f>+QCEW!M9*'CES Adjustment'!J16*'Self Employment '!$J8</f>
        <v>21.880797749999999</v>
      </c>
      <c r="K8" s="34">
        <f>+QCEW!N9*'CES Adjustment'!K16*'Self Employment '!$J8</f>
        <v>21.56787675</v>
      </c>
    </row>
    <row r="9" spans="1:14" x14ac:dyDescent="0.25">
      <c r="A9" s="51">
        <v>8</v>
      </c>
      <c r="B9" s="51" t="s">
        <v>64</v>
      </c>
      <c r="C9" s="90">
        <f>QCEW!F10*'CES Adjustment'!C16*'Self Employment '!$F8+Military!C8</f>
        <v>15.197121449999999</v>
      </c>
      <c r="D9" s="90">
        <f>QCEW!F10*'CES Adjustment'!D16*'Self Employment '!$F8+Military!D8</f>
        <v>15.959263949999999</v>
      </c>
      <c r="E9" s="112">
        <f>QCEW!H10*'CES Adjustment'!E16*'Self Employment '!$F8+Military!E8</f>
        <v>13.704531749999999</v>
      </c>
      <c r="F9" s="34">
        <f>+QCEW!I10*'CES Adjustment'!F16*'Self Employment '!$F8+Military!F8</f>
        <v>12.9627771</v>
      </c>
      <c r="G9" s="34">
        <f>+QCEW!J10*'CES Adjustment'!G16*'Self Employment '!$F8+Military!G8</f>
        <v>12.442080000000001</v>
      </c>
      <c r="H9" s="34">
        <f>+QCEW!K10*'CES Adjustment'!H16*'Self Employment '!$F8+Military!H8</f>
        <v>11.290387500000001</v>
      </c>
      <c r="I9" s="34">
        <f>+QCEW!L10*'CES Adjustment'!I16*'Self Employment '!$F8+Military!I8</f>
        <v>12.324950400000002</v>
      </c>
      <c r="J9" s="112">
        <f>+QCEW!M10*'CES Adjustment'!J16*'Self Employment '!$J8+Military!J8</f>
        <v>12.91019625</v>
      </c>
      <c r="K9" s="34">
        <f>+QCEW!N10*'CES Adjustment'!K16*'Self Employment '!$J8+Military!K8</f>
        <v>13.015930200000001</v>
      </c>
    </row>
    <row r="10" spans="1:14" x14ac:dyDescent="0.25">
      <c r="A10" s="51">
        <v>9</v>
      </c>
      <c r="B10" s="51" t="s">
        <v>47</v>
      </c>
      <c r="C10" s="90">
        <f>+QCEW!F11*'CES Adjustment'!C16*'Self Employment '!$F9</f>
        <v>91.462237650000006</v>
      </c>
      <c r="D10" s="90">
        <f>+QCEW!F11*'CES Adjustment'!D16*'Self Employment '!$F9</f>
        <v>96.049110150000004</v>
      </c>
      <c r="E10" s="112">
        <f>+QCEW!H11*'CES Adjustment'!E16*'Self Employment '!$F9</f>
        <v>146.321721</v>
      </c>
      <c r="F10" s="34">
        <f>+QCEW!I11*'CES Adjustment'!F16*'Self Employment '!$F9</f>
        <v>152.09820780000001</v>
      </c>
      <c r="G10" s="34">
        <f>+QCEW!J11*'CES Adjustment'!G16*'Self Employment '!$F9</f>
        <v>156.91351410000001</v>
      </c>
      <c r="H10" s="34">
        <f>+QCEW!K11*'CES Adjustment'!H16*'Self Employment '!$F9</f>
        <v>163.2038058</v>
      </c>
      <c r="I10" s="34">
        <f>+QCEW!L11*'CES Adjustment'!I16*'Self Employment '!$F9</f>
        <v>166.00809959999998</v>
      </c>
      <c r="J10" s="112">
        <f>+QCEW!M11*'CES Adjustment'!J16*'Self Employment '!$J9</f>
        <v>174.48278400000001</v>
      </c>
      <c r="K10" s="34">
        <f>+QCEW!N11*'CES Adjustment'!K16*'Self Employment '!$J9</f>
        <v>181.03157954</v>
      </c>
    </row>
    <row r="11" spans="1:14" x14ac:dyDescent="0.25">
      <c r="A11" s="51">
        <v>10</v>
      </c>
      <c r="B11" s="52" t="s">
        <v>48</v>
      </c>
      <c r="C11" s="90">
        <f>+QCEW!F12*'CES Adjustment'!C16*'Self Employment '!$F10+Military!C9</f>
        <v>88.237207900000001</v>
      </c>
      <c r="D11" s="90">
        <f>+QCEW!F12*'CES Adjustment'!D16*'Self Employment '!$F10+Military!D9</f>
        <v>97.663742899999988</v>
      </c>
      <c r="E11" s="112">
        <f>+QCEW!H12*'CES Adjustment'!E16*'Self Employment '!$F10+Military!E9</f>
        <v>121.11760504999999</v>
      </c>
      <c r="F11" s="34">
        <f>+QCEW!I12*'CES Adjustment'!F16*'Self Employment '!$F10+Military!F9</f>
        <v>126.4122179</v>
      </c>
      <c r="G11" s="34">
        <f>+QCEW!J12*'CES Adjustment'!G16*'Self Employment '!$F10+Military!G9</f>
        <v>132.9245986</v>
      </c>
      <c r="H11" s="34">
        <f>+QCEW!K12*'CES Adjustment'!H16*'Self Employment '!$F10+Military!H9</f>
        <v>137.98983950000002</v>
      </c>
      <c r="I11" s="34">
        <f>+QCEW!L12*'CES Adjustment'!I16*'Self Employment '!$F10+Military!I9</f>
        <v>140.92906360000001</v>
      </c>
      <c r="J11" s="112">
        <f>+QCEW!M12*'CES Adjustment'!J16*'Self Employment '!$J10+Military!J9</f>
        <v>143.26451319999998</v>
      </c>
      <c r="K11" s="34">
        <f>+QCEW!N12*'CES Adjustment'!K16*'Self Employment '!$J10+Military!K9</f>
        <v>147.87584096</v>
      </c>
    </row>
    <row r="12" spans="1:14" x14ac:dyDescent="0.25">
      <c r="A12" s="51">
        <v>11</v>
      </c>
      <c r="B12" s="51" t="s">
        <v>65</v>
      </c>
      <c r="C12" s="90">
        <f>+QCEW!F13*'CES Adjustment'!C16*'Self Employment '!$F10</f>
        <v>20.800909500000003</v>
      </c>
      <c r="D12" s="90">
        <f>+QCEW!F13*'CES Adjustment'!D16*'Self Employment '!$F10</f>
        <v>21.844084500000001</v>
      </c>
      <c r="E12" s="112">
        <f>+QCEW!H13*'CES Adjustment'!E16*'Self Employment '!$F10</f>
        <v>26.251447949999996</v>
      </c>
      <c r="F12" s="34">
        <f>+QCEW!I13*'CES Adjustment'!F16*'Self Employment '!$F10</f>
        <v>26.802060600000001</v>
      </c>
      <c r="G12" s="34">
        <f>+QCEW!J13*'CES Adjustment'!G16*'Self Employment '!$F10</f>
        <v>26.935992300000002</v>
      </c>
      <c r="H12" s="34">
        <f>+QCEW!K13*'CES Adjustment'!H16*'Self Employment '!$F10</f>
        <v>25.609386600000004</v>
      </c>
      <c r="I12" s="34">
        <f>+QCEW!L13*'CES Adjustment'!I16*'Self Employment '!$F10</f>
        <v>25.686662400000003</v>
      </c>
      <c r="J12" s="112">
        <f>+QCEW!M13*'CES Adjustment'!J16*'Self Employment '!$J10</f>
        <v>25.2211596</v>
      </c>
      <c r="K12" s="34">
        <f>+QCEW!N13*'CES Adjustment'!K16*'Self Employment '!$J10</f>
        <v>25.148011199999999</v>
      </c>
    </row>
    <row r="13" spans="1:14" x14ac:dyDescent="0.25">
      <c r="A13" s="52">
        <v>12</v>
      </c>
      <c r="B13" s="52" t="s">
        <v>66</v>
      </c>
      <c r="C13" s="90">
        <f>+QCEW!F14*'CES Adjustment'!C16*'Self Employment '!$F10</f>
        <v>4.0952772</v>
      </c>
      <c r="D13" s="90">
        <f>+QCEW!F14*'CES Adjustment'!D16*'Self Employment '!$F10</f>
        <v>4.3006571999999998</v>
      </c>
      <c r="E13" s="112">
        <f>+QCEW!H14*'CES Adjustment'!E16*'Self Employment '!$F10</f>
        <v>3.1223555999999997</v>
      </c>
      <c r="F13" s="34">
        <f>+QCEW!I14*'CES Adjustment'!F16*'Self Employment '!$F10</f>
        <v>3.2116434000000003</v>
      </c>
      <c r="G13" s="34">
        <f>+QCEW!J14*'CES Adjustment'!G16*'Self Employment '!$F10</f>
        <v>3.0360897000000007</v>
      </c>
      <c r="H13" s="34">
        <f>+QCEW!K14*'CES Adjustment'!H16*'Self Employment '!$F10</f>
        <v>3.0587193000000004</v>
      </c>
      <c r="I13" s="34">
        <f>+QCEW!L14*'CES Adjustment'!I16*'Self Employment '!$F10</f>
        <v>3.1817856000000004</v>
      </c>
      <c r="J13" s="112">
        <f>+QCEW!M14*'CES Adjustment'!J16*'Self Employment '!$J10</f>
        <v>3.3050783999999997</v>
      </c>
      <c r="K13" s="34">
        <f>+QCEW!N14*'CES Adjustment'!K16*'Self Employment '!$J10</f>
        <v>3.6454610399999998</v>
      </c>
    </row>
    <row r="14" spans="1:14" x14ac:dyDescent="0.25">
      <c r="A14" s="51">
        <v>13</v>
      </c>
      <c r="B14" s="51" t="s">
        <v>49</v>
      </c>
      <c r="C14" s="90">
        <f>+QCEW!F15*'CES Adjustment'!C15*'Self Employment '!$F11+Military!C10</f>
        <v>40.543994899999994</v>
      </c>
      <c r="D14" s="90">
        <f>+QCEW!F15*'CES Adjustment'!D15*'Self Employment '!$F11+Military!D10</f>
        <v>39.837300100000007</v>
      </c>
      <c r="E14" s="112">
        <f>+QCEW!H15*'CES Adjustment'!E15*'Self Employment '!$F11+Military!E10</f>
        <v>44.3108152</v>
      </c>
      <c r="F14" s="34">
        <f>+QCEW!I15*'CES Adjustment'!F15*'Self Employment '!$F11+Military!F10</f>
        <v>45.199345800000003</v>
      </c>
      <c r="G14" s="34">
        <f>+QCEW!J15*'CES Adjustment'!G15*'Self Employment '!$F11+Military!G10</f>
        <v>45.253047049999992</v>
      </c>
      <c r="H14" s="34">
        <f>+QCEW!K15*'CES Adjustment'!H15*'Self Employment '!$F11+Military!H10</f>
        <v>45.549597200000001</v>
      </c>
      <c r="I14" s="34">
        <f>+QCEW!L15*'CES Adjustment'!I15*'Self Employment '!$F11+Military!I10</f>
        <v>46.100990000000003</v>
      </c>
      <c r="J14" s="112">
        <f>+QCEW!M15*'CES Adjustment'!J15*'Self Employment '!$J11+Military!J10</f>
        <v>47.173197500000001</v>
      </c>
      <c r="K14" s="34">
        <f>+QCEW!N15*'CES Adjustment'!K15*'Self Employment '!$J11+Military!K10</f>
        <v>48.12012635</v>
      </c>
    </row>
    <row r="15" spans="1:14" x14ac:dyDescent="0.25">
      <c r="A15" s="53">
        <v>14</v>
      </c>
      <c r="B15" s="53" t="s">
        <v>50</v>
      </c>
      <c r="C15" s="91">
        <f>+QCEW!F16*'CES Adjustment'!C14*'Self Employment '!$F12+Military!C11</f>
        <v>86.442865600000019</v>
      </c>
      <c r="D15" s="91">
        <f>+QCEW!F16*'CES Adjustment'!D14*'Self Employment '!$F12+Military!D11</f>
        <v>85.934013620000002</v>
      </c>
      <c r="E15" s="113">
        <f>+QCEW!H16*'CES Adjustment'!E14*'Self Employment '!$F12+Military!E11</f>
        <v>103.70910441999999</v>
      </c>
      <c r="F15" s="35">
        <f>+QCEW!I16*'CES Adjustment'!F14*'Self Employment '!$F12+Military!F11</f>
        <v>102.35257172000001</v>
      </c>
      <c r="G15" s="35">
        <f>+QCEW!J16*'CES Adjustment'!G14*'Self Employment '!$F12+Military!G11</f>
        <v>104.1978096</v>
      </c>
      <c r="H15" s="35">
        <f>+QCEW!K16*'CES Adjustment'!H14*'Self Employment '!$F12+Military!H11</f>
        <v>106.88906236</v>
      </c>
      <c r="I15" s="35">
        <f>+QCEW!L16*'CES Adjustment'!I14*'Self Employment '!$F12+Military!I11</f>
        <v>107.58487552000001</v>
      </c>
      <c r="J15" s="113">
        <f>+QCEW!M16*'CES Adjustment'!J14*'Self Employment '!$J12+Military!J11</f>
        <v>110.76387699999999</v>
      </c>
      <c r="K15" s="35">
        <f>+QCEW!N16*'CES Adjustment'!K14*'Self Employment '!$J12+Military!K11</f>
        <v>112.10103520000001</v>
      </c>
    </row>
    <row r="16" spans="1:14" x14ac:dyDescent="0.25">
      <c r="B16" s="54" t="s">
        <v>62</v>
      </c>
      <c r="C16" s="92">
        <f>SUM(C2:C15)</f>
        <v>2730.5588830100005</v>
      </c>
      <c r="D16" s="92">
        <f>SUM(D2:D15)</f>
        <v>2785.3704029700002</v>
      </c>
      <c r="E16" s="55">
        <f>SUM(E2:E15)</f>
        <v>2998.4626154799998</v>
      </c>
      <c r="F16" s="55">
        <f t="shared" ref="F16:I16" si="0">SUM(F2:F15)</f>
        <v>3031.1529453500007</v>
      </c>
      <c r="G16" s="55">
        <f t="shared" si="0"/>
        <v>3070.2371722100002</v>
      </c>
      <c r="H16" s="55">
        <f t="shared" si="0"/>
        <v>3097.6020882600005</v>
      </c>
      <c r="I16" s="55">
        <f t="shared" si="0"/>
        <v>3110.5452435499997</v>
      </c>
      <c r="J16" s="55">
        <f t="shared" ref="J16:K16" si="1">SUM(J2:J15)</f>
        <v>3180.7868428099996</v>
      </c>
      <c r="K16" s="55">
        <f t="shared" si="1"/>
        <v>3233.2193528300004</v>
      </c>
      <c r="N16" s="61"/>
    </row>
    <row r="17" spans="1:15" x14ac:dyDescent="0.25">
      <c r="C17"/>
      <c r="D17"/>
      <c r="E17"/>
      <c r="F17"/>
      <c r="G17"/>
      <c r="H17"/>
      <c r="I17"/>
      <c r="J17"/>
      <c r="K17"/>
    </row>
    <row r="18" spans="1:15" x14ac:dyDescent="0.25">
      <c r="C18"/>
      <c r="D18"/>
      <c r="E18"/>
      <c r="F18"/>
      <c r="G18"/>
      <c r="H18"/>
      <c r="I18"/>
      <c r="J18"/>
      <c r="K18"/>
    </row>
    <row r="19" spans="1:15" x14ac:dyDescent="0.25">
      <c r="A19"/>
      <c r="B19"/>
      <c r="C19"/>
      <c r="D19"/>
      <c r="E19"/>
      <c r="F19"/>
      <c r="G19"/>
      <c r="H19"/>
      <c r="I19"/>
      <c r="J19"/>
      <c r="K19"/>
      <c r="N19"/>
    </row>
    <row r="20" spans="1:15" x14ac:dyDescent="0.25">
      <c r="A20"/>
      <c r="B20"/>
      <c r="C20"/>
      <c r="D20"/>
      <c r="E20"/>
      <c r="F20"/>
      <c r="G20"/>
      <c r="H20"/>
      <c r="I20"/>
      <c r="J20"/>
      <c r="K20"/>
      <c r="N20"/>
      <c r="O20" s="64"/>
    </row>
    <row r="21" spans="1:15" x14ac:dyDescent="0.25">
      <c r="A21"/>
      <c r="B21"/>
      <c r="C21"/>
      <c r="D21"/>
      <c r="E21"/>
      <c r="F21"/>
      <c r="G21"/>
      <c r="H21"/>
      <c r="I21"/>
      <c r="J21"/>
      <c r="K21"/>
      <c r="N21"/>
    </row>
    <row r="22" spans="1:15" x14ac:dyDescent="0.25">
      <c r="A22"/>
      <c r="B22"/>
      <c r="C22"/>
      <c r="D22"/>
      <c r="E22"/>
      <c r="F22"/>
      <c r="G22"/>
      <c r="H22"/>
      <c r="I22"/>
      <c r="J22"/>
      <c r="K22"/>
      <c r="N22"/>
    </row>
    <row r="23" spans="1:15" x14ac:dyDescent="0.25">
      <c r="A23"/>
      <c r="B23"/>
      <c r="C23"/>
      <c r="D23"/>
      <c r="E23"/>
      <c r="F23"/>
      <c r="G23"/>
      <c r="H23"/>
      <c r="I23"/>
      <c r="J23"/>
      <c r="K23"/>
      <c r="N23"/>
    </row>
    <row r="24" spans="1:15" x14ac:dyDescent="0.25">
      <c r="A24"/>
      <c r="B24"/>
      <c r="C24"/>
      <c r="D24"/>
      <c r="E24"/>
      <c r="F24"/>
      <c r="G24"/>
      <c r="H24"/>
      <c r="I24"/>
      <c r="J24"/>
      <c r="K24"/>
      <c r="N24"/>
    </row>
    <row r="25" spans="1:15" x14ac:dyDescent="0.25">
      <c r="A25"/>
      <c r="B25"/>
      <c r="C25"/>
      <c r="D25"/>
      <c r="E25"/>
      <c r="F25"/>
      <c r="G25"/>
      <c r="H25"/>
      <c r="I25"/>
      <c r="J25"/>
      <c r="K25"/>
      <c r="N25"/>
    </row>
    <row r="26" spans="1:15" x14ac:dyDescent="0.25">
      <c r="A26"/>
      <c r="B26"/>
      <c r="C26"/>
      <c r="D26"/>
      <c r="E26"/>
      <c r="F26"/>
      <c r="G26"/>
      <c r="H26"/>
      <c r="I26"/>
      <c r="J26"/>
      <c r="K26"/>
      <c r="N26"/>
    </row>
    <row r="27" spans="1:15" x14ac:dyDescent="0.25">
      <c r="A27"/>
      <c r="B27"/>
      <c r="C27"/>
      <c r="D27"/>
      <c r="E27"/>
      <c r="F27"/>
      <c r="G27"/>
      <c r="H27"/>
      <c r="I27"/>
      <c r="J27"/>
      <c r="K27"/>
      <c r="N27"/>
    </row>
    <row r="28" spans="1:15" x14ac:dyDescent="0.25">
      <c r="A28"/>
      <c r="B28"/>
      <c r="C28"/>
      <c r="D28"/>
      <c r="E28"/>
      <c r="F28"/>
      <c r="G28"/>
      <c r="H28"/>
      <c r="I28"/>
      <c r="J28"/>
      <c r="K28"/>
      <c r="N28"/>
    </row>
    <row r="29" spans="1:15" x14ac:dyDescent="0.25">
      <c r="A29"/>
      <c r="B29"/>
      <c r="C29"/>
      <c r="D29"/>
      <c r="E29"/>
      <c r="F29"/>
      <c r="G29"/>
      <c r="H29"/>
      <c r="I29"/>
      <c r="J29"/>
      <c r="K29"/>
      <c r="N29"/>
    </row>
    <row r="30" spans="1:15" x14ac:dyDescent="0.25">
      <c r="A30"/>
      <c r="B30"/>
      <c r="C30"/>
      <c r="D30"/>
      <c r="E30"/>
      <c r="F30"/>
      <c r="G30"/>
      <c r="H30"/>
      <c r="I30"/>
      <c r="J30"/>
      <c r="K30"/>
      <c r="N30"/>
    </row>
    <row r="31" spans="1:15" x14ac:dyDescent="0.25">
      <c r="A31"/>
      <c r="B31"/>
      <c r="C31"/>
      <c r="D31"/>
      <c r="E31"/>
      <c r="F31"/>
      <c r="G31"/>
      <c r="H31"/>
      <c r="I31"/>
      <c r="J31"/>
      <c r="K31"/>
      <c r="N31"/>
    </row>
    <row r="32" spans="1:15" x14ac:dyDescent="0.25">
      <c r="A32"/>
      <c r="B32"/>
      <c r="C32"/>
      <c r="D32"/>
      <c r="E32"/>
      <c r="F32"/>
      <c r="G32"/>
      <c r="H32"/>
      <c r="I32"/>
      <c r="J32"/>
      <c r="K32"/>
      <c r="N32"/>
    </row>
    <row r="33" spans="1:14" x14ac:dyDescent="0.25">
      <c r="A33"/>
      <c r="B33"/>
      <c r="C33"/>
      <c r="D33"/>
      <c r="E33"/>
      <c r="F33"/>
      <c r="G33"/>
      <c r="H33"/>
      <c r="I33"/>
      <c r="J33"/>
      <c r="K33"/>
      <c r="N33"/>
    </row>
    <row r="34" spans="1:14" x14ac:dyDescent="0.25">
      <c r="A34"/>
      <c r="B34"/>
      <c r="C34"/>
      <c r="D34"/>
      <c r="E34"/>
      <c r="F34"/>
      <c r="G34"/>
      <c r="H34"/>
      <c r="I34"/>
      <c r="J34"/>
      <c r="K34"/>
      <c r="N34"/>
    </row>
    <row r="35" spans="1:14" x14ac:dyDescent="0.25">
      <c r="A35"/>
      <c r="B35"/>
      <c r="C35"/>
      <c r="D35"/>
      <c r="E35"/>
      <c r="F35"/>
      <c r="G35"/>
      <c r="H35"/>
      <c r="I35"/>
      <c r="J35"/>
      <c r="K35"/>
      <c r="N35"/>
    </row>
    <row r="36" spans="1:14" x14ac:dyDescent="0.25">
      <c r="B36"/>
      <c r="C36"/>
      <c r="D36"/>
      <c r="E36"/>
      <c r="F36"/>
      <c r="G36"/>
      <c r="H36"/>
      <c r="I36"/>
      <c r="J36"/>
      <c r="K36"/>
    </row>
    <row r="37" spans="1:14" x14ac:dyDescent="0.25">
      <c r="B37"/>
      <c r="C37"/>
      <c r="D37"/>
      <c r="E37"/>
      <c r="F37"/>
      <c r="G37"/>
      <c r="H37"/>
      <c r="I37"/>
      <c r="J37"/>
      <c r="K37"/>
    </row>
    <row r="38" spans="1:14" x14ac:dyDescent="0.25">
      <c r="B38"/>
      <c r="C38"/>
      <c r="D38"/>
      <c r="E38"/>
      <c r="F38"/>
      <c r="G38"/>
      <c r="H38"/>
      <c r="I38"/>
      <c r="J38"/>
      <c r="K38"/>
    </row>
    <row r="39" spans="1:14" x14ac:dyDescent="0.25">
      <c r="B39"/>
      <c r="C39"/>
      <c r="D39"/>
      <c r="E39"/>
      <c r="F39"/>
      <c r="G39"/>
      <c r="H39"/>
      <c r="I39"/>
      <c r="J39"/>
      <c r="K39"/>
    </row>
    <row r="40" spans="1:14" x14ac:dyDescent="0.25">
      <c r="B40"/>
      <c r="C40"/>
      <c r="D40"/>
      <c r="E40"/>
      <c r="F40"/>
      <c r="G40"/>
      <c r="H40"/>
      <c r="I40"/>
      <c r="J40"/>
      <c r="K40"/>
    </row>
    <row r="41" spans="1:14" x14ac:dyDescent="0.25">
      <c r="B41"/>
      <c r="C41"/>
      <c r="D41"/>
      <c r="E41"/>
      <c r="F41"/>
      <c r="G41"/>
      <c r="H41"/>
      <c r="I41"/>
      <c r="J41"/>
      <c r="K41"/>
    </row>
    <row r="42" spans="1:14" x14ac:dyDescent="0.25">
      <c r="B42"/>
      <c r="C42"/>
      <c r="D42"/>
      <c r="E42"/>
      <c r="F42"/>
      <c r="G42"/>
      <c r="H42"/>
      <c r="I42"/>
      <c r="J42"/>
      <c r="K42"/>
    </row>
    <row r="43" spans="1:14" x14ac:dyDescent="0.25">
      <c r="B43"/>
      <c r="C43"/>
      <c r="D43"/>
      <c r="E43"/>
      <c r="F43"/>
      <c r="G43"/>
      <c r="H43"/>
      <c r="I43"/>
      <c r="J43"/>
      <c r="K43"/>
    </row>
    <row r="44" spans="1:14" x14ac:dyDescent="0.25">
      <c r="B44"/>
      <c r="C44"/>
      <c r="D44"/>
      <c r="E44"/>
      <c r="F44"/>
      <c r="G44"/>
      <c r="H44"/>
      <c r="I44"/>
      <c r="J44"/>
      <c r="K44"/>
    </row>
    <row r="45" spans="1:14" x14ac:dyDescent="0.25">
      <c r="B45"/>
      <c r="C45"/>
      <c r="D45"/>
      <c r="E45"/>
      <c r="F45"/>
      <c r="G45"/>
      <c r="H45"/>
      <c r="I45"/>
      <c r="J45"/>
      <c r="K45"/>
    </row>
    <row r="46" spans="1:14" x14ac:dyDescent="0.25">
      <c r="B46"/>
      <c r="C46"/>
      <c r="D46"/>
      <c r="E46"/>
      <c r="F46"/>
      <c r="G46"/>
      <c r="H46"/>
      <c r="I46"/>
      <c r="J46"/>
      <c r="K46"/>
    </row>
    <row r="47" spans="1:14" x14ac:dyDescent="0.25">
      <c r="B47"/>
      <c r="C47"/>
      <c r="D47"/>
      <c r="E47"/>
      <c r="F47"/>
      <c r="G47"/>
      <c r="H47"/>
      <c r="I47"/>
      <c r="J47"/>
      <c r="K47"/>
    </row>
    <row r="48" spans="1:14" x14ac:dyDescent="0.25">
      <c r="B48"/>
      <c r="C48"/>
      <c r="D48"/>
      <c r="E48"/>
      <c r="F48"/>
      <c r="G48"/>
      <c r="H48"/>
      <c r="I48"/>
      <c r="J48"/>
      <c r="K48"/>
    </row>
    <row r="49" spans="2:11" x14ac:dyDescent="0.25">
      <c r="B49"/>
      <c r="C49"/>
      <c r="D49"/>
      <c r="E49"/>
      <c r="F49"/>
      <c r="G49"/>
      <c r="H49"/>
      <c r="I49"/>
      <c r="J49"/>
      <c r="K49"/>
    </row>
    <row r="50" spans="2:11" x14ac:dyDescent="0.25">
      <c r="B50"/>
      <c r="C50"/>
      <c r="D50"/>
      <c r="E50"/>
      <c r="F50"/>
      <c r="G50"/>
      <c r="H50"/>
      <c r="I50"/>
      <c r="J50"/>
      <c r="K50"/>
    </row>
    <row r="51" spans="2:11" x14ac:dyDescent="0.25">
      <c r="B51"/>
      <c r="C51"/>
      <c r="D51"/>
      <c r="E51"/>
      <c r="F51"/>
      <c r="G51"/>
      <c r="H51"/>
      <c r="I51"/>
      <c r="J51"/>
      <c r="K51"/>
    </row>
    <row r="52" spans="2:11" x14ac:dyDescent="0.25">
      <c r="B52"/>
      <c r="C52"/>
      <c r="D52"/>
      <c r="E52"/>
      <c r="F52"/>
      <c r="G52"/>
      <c r="H52"/>
      <c r="I52"/>
      <c r="J52"/>
      <c r="K52"/>
    </row>
    <row r="53" spans="2:11" x14ac:dyDescent="0.25">
      <c r="B53"/>
      <c r="C53"/>
      <c r="D53"/>
      <c r="E53"/>
      <c r="F53"/>
      <c r="G53"/>
      <c r="H53"/>
      <c r="I53"/>
      <c r="J53"/>
      <c r="K53"/>
    </row>
    <row r="54" spans="2:11" x14ac:dyDescent="0.25">
      <c r="B54"/>
      <c r="C54"/>
      <c r="D54"/>
      <c r="E54"/>
      <c r="F54"/>
      <c r="G54"/>
      <c r="H54"/>
      <c r="I54"/>
      <c r="J54"/>
      <c r="K54"/>
    </row>
    <row r="55" spans="2:11" x14ac:dyDescent="0.25">
      <c r="B55"/>
      <c r="C55"/>
      <c r="D55"/>
      <c r="E55"/>
      <c r="F55"/>
      <c r="G55"/>
      <c r="H55"/>
      <c r="I55"/>
      <c r="J55"/>
      <c r="K55"/>
    </row>
    <row r="56" spans="2:11" x14ac:dyDescent="0.25">
      <c r="B56"/>
      <c r="C56"/>
      <c r="D56"/>
      <c r="E56"/>
      <c r="F56"/>
      <c r="G56"/>
      <c r="H56"/>
      <c r="I56"/>
      <c r="J56"/>
      <c r="K56"/>
    </row>
    <row r="57" spans="2:11" x14ac:dyDescent="0.25">
      <c r="B57"/>
      <c r="C57"/>
      <c r="D57"/>
      <c r="E57"/>
      <c r="F57"/>
      <c r="G57"/>
      <c r="H57"/>
      <c r="I57"/>
      <c r="J57"/>
      <c r="K57"/>
    </row>
    <row r="58" spans="2:11" x14ac:dyDescent="0.25">
      <c r="B58"/>
      <c r="C58"/>
      <c r="D58"/>
      <c r="E58"/>
      <c r="F58"/>
      <c r="G58"/>
      <c r="H58"/>
      <c r="I58"/>
      <c r="J58"/>
      <c r="K58"/>
    </row>
    <row r="59" spans="2:11" x14ac:dyDescent="0.25">
      <c r="B59"/>
      <c r="C59"/>
      <c r="D59"/>
      <c r="E59"/>
      <c r="F59"/>
      <c r="G59"/>
      <c r="H59"/>
      <c r="I59"/>
      <c r="J59"/>
      <c r="K59"/>
    </row>
    <row r="60" spans="2:11" x14ac:dyDescent="0.25">
      <c r="B60"/>
      <c r="C60"/>
      <c r="D60"/>
      <c r="E60"/>
      <c r="F60"/>
      <c r="G60"/>
      <c r="H60"/>
      <c r="I60"/>
      <c r="J60"/>
      <c r="K60"/>
    </row>
    <row r="61" spans="2:11" x14ac:dyDescent="0.25">
      <c r="B61"/>
      <c r="C61"/>
      <c r="D61"/>
      <c r="E61"/>
      <c r="F61"/>
      <c r="G61"/>
      <c r="H61"/>
      <c r="I61"/>
      <c r="J61"/>
      <c r="K61"/>
    </row>
    <row r="62" spans="2:11" x14ac:dyDescent="0.25">
      <c r="B62"/>
      <c r="C62"/>
      <c r="D62"/>
      <c r="E62"/>
      <c r="F62"/>
      <c r="G62"/>
      <c r="H62"/>
      <c r="I62"/>
      <c r="J62"/>
      <c r="K62"/>
    </row>
    <row r="63" spans="2:11" x14ac:dyDescent="0.25">
      <c r="B63"/>
      <c r="C63"/>
      <c r="D63"/>
      <c r="E63"/>
      <c r="F63"/>
      <c r="G63"/>
      <c r="H63"/>
      <c r="I63"/>
      <c r="J63"/>
      <c r="K63"/>
    </row>
    <row r="64" spans="2:11" x14ac:dyDescent="0.25">
      <c r="B64"/>
      <c r="C64"/>
      <c r="D64"/>
      <c r="E64"/>
      <c r="F64"/>
      <c r="G64"/>
      <c r="H64"/>
      <c r="I64"/>
      <c r="J64"/>
      <c r="K64"/>
    </row>
    <row r="65" spans="2:11" x14ac:dyDescent="0.25">
      <c r="B65"/>
      <c r="C65"/>
      <c r="D65"/>
      <c r="E65"/>
      <c r="F65"/>
      <c r="G65"/>
      <c r="H65"/>
      <c r="I65"/>
      <c r="J65"/>
      <c r="K65"/>
    </row>
    <row r="66" spans="2:11" x14ac:dyDescent="0.25">
      <c r="B66"/>
      <c r="C66"/>
      <c r="D66"/>
      <c r="E66"/>
      <c r="F66"/>
      <c r="G66"/>
      <c r="H66"/>
      <c r="I66"/>
      <c r="J66"/>
      <c r="K66"/>
    </row>
    <row r="67" spans="2:11" x14ac:dyDescent="0.25">
      <c r="B67"/>
      <c r="C67"/>
      <c r="D67"/>
      <c r="E67"/>
      <c r="F67"/>
      <c r="G67"/>
      <c r="H67"/>
      <c r="I67"/>
      <c r="J67"/>
      <c r="K67"/>
    </row>
    <row r="68" spans="2:11" x14ac:dyDescent="0.25">
      <c r="B68"/>
      <c r="C68"/>
      <c r="D68"/>
      <c r="E68"/>
      <c r="F68"/>
      <c r="G68"/>
      <c r="H68"/>
      <c r="I68"/>
      <c r="J68"/>
      <c r="K68"/>
    </row>
    <row r="69" spans="2:11" x14ac:dyDescent="0.25">
      <c r="B69"/>
      <c r="C69"/>
      <c r="D69"/>
      <c r="E69"/>
      <c r="F69"/>
      <c r="G69"/>
      <c r="H69"/>
      <c r="I69"/>
      <c r="J69"/>
      <c r="K69"/>
    </row>
    <row r="70" spans="2:11" x14ac:dyDescent="0.25">
      <c r="B70"/>
      <c r="C70"/>
      <c r="D70"/>
      <c r="E70"/>
      <c r="F70"/>
      <c r="G70"/>
      <c r="H70"/>
      <c r="I70"/>
      <c r="J70"/>
      <c r="K70"/>
    </row>
    <row r="71" spans="2:11" x14ac:dyDescent="0.25">
      <c r="B71"/>
      <c r="C71"/>
      <c r="D71"/>
      <c r="E71"/>
      <c r="F71"/>
      <c r="G71"/>
      <c r="H71"/>
      <c r="I71"/>
      <c r="J71"/>
      <c r="K71"/>
    </row>
    <row r="72" spans="2:11" x14ac:dyDescent="0.25">
      <c r="B72"/>
      <c r="C72"/>
      <c r="D72"/>
      <c r="E72"/>
      <c r="F72"/>
      <c r="G72"/>
      <c r="H72"/>
      <c r="I72"/>
      <c r="J72"/>
      <c r="K72"/>
    </row>
    <row r="73" spans="2:11" x14ac:dyDescent="0.25">
      <c r="B73"/>
      <c r="C73"/>
      <c r="D73"/>
      <c r="E73"/>
      <c r="F73"/>
      <c r="G73"/>
      <c r="H73"/>
      <c r="I73"/>
      <c r="J73"/>
      <c r="K73"/>
    </row>
    <row r="74" spans="2:11" x14ac:dyDescent="0.25">
      <c r="B74"/>
      <c r="C74"/>
      <c r="D74"/>
      <c r="E74"/>
      <c r="F74"/>
      <c r="G74"/>
      <c r="H74"/>
      <c r="I74"/>
      <c r="J74"/>
      <c r="K74"/>
    </row>
    <row r="75" spans="2:11" x14ac:dyDescent="0.25">
      <c r="B75"/>
      <c r="C75"/>
      <c r="D75"/>
      <c r="E75"/>
      <c r="F75"/>
      <c r="G75"/>
      <c r="H75"/>
      <c r="I75"/>
      <c r="J75"/>
      <c r="K75"/>
    </row>
    <row r="76" spans="2:11" x14ac:dyDescent="0.25">
      <c r="B76"/>
      <c r="C76"/>
      <c r="D76"/>
      <c r="E76"/>
      <c r="F76"/>
      <c r="G76"/>
      <c r="H76"/>
      <c r="I76"/>
      <c r="J76"/>
      <c r="K76"/>
    </row>
    <row r="77" spans="2:11" x14ac:dyDescent="0.25">
      <c r="B77"/>
      <c r="C77"/>
      <c r="D77"/>
      <c r="E77"/>
      <c r="F77"/>
      <c r="G77"/>
      <c r="H77"/>
      <c r="I77"/>
      <c r="J77"/>
      <c r="K77"/>
    </row>
    <row r="78" spans="2:11" x14ac:dyDescent="0.25">
      <c r="B78"/>
      <c r="C78"/>
      <c r="D78"/>
      <c r="E78"/>
      <c r="F78"/>
      <c r="G78"/>
      <c r="H78"/>
      <c r="I78"/>
      <c r="J78"/>
      <c r="K78"/>
    </row>
    <row r="79" spans="2:11" x14ac:dyDescent="0.25">
      <c r="B79"/>
      <c r="C79"/>
      <c r="D79"/>
      <c r="E79"/>
      <c r="F79"/>
      <c r="G79"/>
      <c r="H79"/>
      <c r="I79"/>
      <c r="J79"/>
      <c r="K79"/>
    </row>
    <row r="80" spans="2:11" x14ac:dyDescent="0.25">
      <c r="B80"/>
      <c r="C80"/>
      <c r="D80"/>
      <c r="E80"/>
      <c r="F80"/>
      <c r="G80"/>
      <c r="H80"/>
      <c r="I80"/>
      <c r="J80"/>
      <c r="K80"/>
    </row>
    <row r="81" spans="2:11" x14ac:dyDescent="0.25">
      <c r="B81"/>
      <c r="C81"/>
      <c r="D81"/>
      <c r="E81"/>
      <c r="F81"/>
      <c r="G81"/>
      <c r="H81"/>
      <c r="I81"/>
      <c r="J81"/>
      <c r="K81"/>
    </row>
    <row r="82" spans="2:11" x14ac:dyDescent="0.25">
      <c r="B82"/>
      <c r="C82"/>
      <c r="D82"/>
      <c r="E82"/>
      <c r="F82"/>
      <c r="G82"/>
      <c r="H82"/>
      <c r="I82"/>
      <c r="J82"/>
      <c r="K82"/>
    </row>
    <row r="83" spans="2:11" x14ac:dyDescent="0.25">
      <c r="B83"/>
      <c r="C83"/>
      <c r="D83"/>
      <c r="E83"/>
      <c r="F83"/>
      <c r="G83"/>
      <c r="H83"/>
      <c r="I83"/>
      <c r="J83"/>
      <c r="K83"/>
    </row>
    <row r="84" spans="2:11" x14ac:dyDescent="0.25">
      <c r="B84"/>
      <c r="C84"/>
      <c r="D84"/>
      <c r="E84"/>
      <c r="F84"/>
      <c r="G84"/>
      <c r="H84"/>
      <c r="I84"/>
      <c r="J84"/>
      <c r="K84"/>
    </row>
    <row r="85" spans="2:11" x14ac:dyDescent="0.25">
      <c r="B85"/>
      <c r="C85"/>
      <c r="D85"/>
      <c r="E85"/>
      <c r="F85"/>
      <c r="G85"/>
      <c r="H85"/>
      <c r="I85"/>
      <c r="J85"/>
      <c r="K85"/>
    </row>
    <row r="86" spans="2:11" x14ac:dyDescent="0.25">
      <c r="B86"/>
      <c r="C86"/>
      <c r="D86"/>
      <c r="E86"/>
      <c r="F86"/>
      <c r="G86"/>
      <c r="H86"/>
      <c r="I86"/>
      <c r="J86"/>
      <c r="K86"/>
    </row>
    <row r="87" spans="2:11" x14ac:dyDescent="0.25">
      <c r="B87"/>
      <c r="C87"/>
      <c r="D87"/>
      <c r="E87"/>
      <c r="F87"/>
      <c r="G87"/>
      <c r="H87"/>
      <c r="I87"/>
      <c r="J87"/>
      <c r="K87"/>
    </row>
    <row r="88" spans="2:11" x14ac:dyDescent="0.25">
      <c r="B88"/>
      <c r="C88"/>
      <c r="D88"/>
      <c r="E88"/>
      <c r="F88"/>
      <c r="G88"/>
      <c r="H88"/>
      <c r="I88"/>
      <c r="J88"/>
      <c r="K88"/>
    </row>
    <row r="89" spans="2:11" x14ac:dyDescent="0.25">
      <c r="B89"/>
      <c r="C89"/>
      <c r="D89"/>
      <c r="E89"/>
      <c r="F89"/>
      <c r="G89"/>
      <c r="H89"/>
      <c r="I89"/>
      <c r="J89"/>
      <c r="K89"/>
    </row>
    <row r="90" spans="2:11" x14ac:dyDescent="0.25">
      <c r="B90"/>
      <c r="C90"/>
      <c r="D90"/>
      <c r="E90"/>
      <c r="F90"/>
      <c r="G90"/>
      <c r="H90"/>
      <c r="I90"/>
      <c r="J90"/>
      <c r="K90"/>
    </row>
    <row r="91" spans="2:11" x14ac:dyDescent="0.25">
      <c r="B91"/>
      <c r="C91"/>
      <c r="D91"/>
      <c r="E91"/>
      <c r="F91"/>
      <c r="G91"/>
      <c r="H91"/>
      <c r="I91"/>
      <c r="J91"/>
      <c r="K91"/>
    </row>
    <row r="92" spans="2:11" x14ac:dyDescent="0.25">
      <c r="B92"/>
      <c r="C92"/>
      <c r="D92"/>
      <c r="E92"/>
      <c r="F92"/>
      <c r="G92"/>
      <c r="H92"/>
      <c r="I92"/>
      <c r="J92"/>
      <c r="K92"/>
    </row>
    <row r="93" spans="2:11" x14ac:dyDescent="0.25">
      <c r="B93"/>
      <c r="C93"/>
      <c r="D93"/>
      <c r="E93"/>
      <c r="F93"/>
      <c r="G93"/>
      <c r="H93"/>
      <c r="I93"/>
      <c r="J93"/>
      <c r="K93"/>
    </row>
    <row r="94" spans="2:11" x14ac:dyDescent="0.25">
      <c r="B94"/>
      <c r="C94"/>
      <c r="D94"/>
      <c r="E94"/>
      <c r="F94"/>
      <c r="G94"/>
      <c r="H94"/>
      <c r="I94"/>
      <c r="J94"/>
      <c r="K94"/>
    </row>
    <row r="95" spans="2:11" x14ac:dyDescent="0.25">
      <c r="B95"/>
      <c r="C95"/>
      <c r="D95"/>
      <c r="E95"/>
      <c r="F95"/>
      <c r="G95"/>
      <c r="H95"/>
      <c r="I95"/>
      <c r="J95"/>
      <c r="K95"/>
    </row>
    <row r="96" spans="2:11" x14ac:dyDescent="0.25">
      <c r="B96"/>
      <c r="C96"/>
      <c r="D96"/>
      <c r="E96"/>
      <c r="F96"/>
      <c r="G96"/>
      <c r="H96"/>
      <c r="I96"/>
      <c r="J96"/>
      <c r="K96"/>
    </row>
    <row r="97" spans="2:11" x14ac:dyDescent="0.25">
      <c r="B97"/>
      <c r="C97"/>
      <c r="D97"/>
      <c r="E97"/>
      <c r="F97"/>
      <c r="G97"/>
      <c r="H97"/>
      <c r="I97"/>
      <c r="J97"/>
      <c r="K97"/>
    </row>
    <row r="98" spans="2:11" x14ac:dyDescent="0.25">
      <c r="B98"/>
      <c r="C98"/>
      <c r="D98"/>
      <c r="E98"/>
      <c r="F98"/>
      <c r="G98"/>
      <c r="H98"/>
      <c r="I98"/>
      <c r="J98"/>
      <c r="K98"/>
    </row>
  </sheetData>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QCEW</vt:lpstr>
      <vt:lpstr>CES &amp; QCEW-Northern Virginia</vt:lpstr>
      <vt:lpstr>CES Adjustment</vt:lpstr>
      <vt:lpstr>Self Employment </vt:lpstr>
      <vt:lpstr>Military</vt:lpstr>
      <vt:lpstr>Baseline Employment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nmccall</dc:creator>
  <cp:lastModifiedBy>Nicole McCall</cp:lastModifiedBy>
  <cp:lastPrinted>2015-11-02T21:33:30Z</cp:lastPrinted>
  <dcterms:created xsi:type="dcterms:W3CDTF">2015-09-17T21:02:44Z</dcterms:created>
  <dcterms:modified xsi:type="dcterms:W3CDTF">2017-07-14T15:44:33Z</dcterms:modified>
</cp:coreProperties>
</file>