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HSPPS\PLANNING\Round 9.1a\"/>
    </mc:Choice>
  </mc:AlternateContent>
  <xr:revisionPtr revIDLastSave="0" documentId="13_ncr:1_{0BB15C4F-E4C3-440C-AF1E-68595C0756A7}" xr6:coauthVersionLast="44" xr6:coauthVersionMax="44" xr10:uidLastSave="{00000000-0000-0000-0000-000000000000}"/>
  <bookViews>
    <workbookView xWindow="19080" yWindow="-120" windowWidth="29040" windowHeight="17640" xr2:uid="{00000000-000D-0000-FFFF-FFFF00000000}"/>
  </bookViews>
  <sheets>
    <sheet name="Round 9.1a Employment" sheetId="27" r:id="rId1"/>
    <sheet name="Round 9.1a Population" sheetId="28" r:id="rId2"/>
    <sheet name="Round 9.1a Households" sheetId="29" r:id="rId3"/>
  </sheets>
  <definedNames>
    <definedName name="_xlnm.Print_Area" localSheetId="0">'Round 9.1a Employment'!$A$1:$J$75</definedName>
    <definedName name="_xlnm.Print_Area" localSheetId="2">'Round 9.1a Households'!$A$1:$J$74</definedName>
    <definedName name="_xlnm.Print_Area" localSheetId="1">'Round 9.1a Population'!$A$1:$J$74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3" i="27" l="1"/>
  <c r="J43" i="27" s="1"/>
  <c r="I43" i="29"/>
  <c r="J43" i="29" s="1"/>
  <c r="I43" i="28" l="1"/>
  <c r="J43" i="28" s="1"/>
  <c r="B47" i="29" l="1"/>
  <c r="D47" i="29"/>
  <c r="E47" i="29"/>
  <c r="F47" i="29"/>
  <c r="G47" i="29"/>
  <c r="H47" i="29"/>
  <c r="C47" i="29"/>
  <c r="B47" i="27"/>
  <c r="D47" i="27"/>
  <c r="E47" i="27"/>
  <c r="F47" i="27"/>
  <c r="G47" i="27"/>
  <c r="H47" i="27"/>
  <c r="C47" i="27"/>
  <c r="B47" i="28"/>
  <c r="D47" i="28"/>
  <c r="E47" i="28"/>
  <c r="F47" i="28"/>
  <c r="G47" i="28"/>
  <c r="H47" i="28"/>
  <c r="C47" i="28"/>
  <c r="H65" i="29" l="1"/>
  <c r="G65" i="29"/>
  <c r="F65" i="29"/>
  <c r="E65" i="29"/>
  <c r="D65" i="29"/>
  <c r="C65" i="29"/>
  <c r="B65" i="29"/>
  <c r="H63" i="29"/>
  <c r="G63" i="29"/>
  <c r="F63" i="29"/>
  <c r="E63" i="29"/>
  <c r="D63" i="29"/>
  <c r="C63" i="29"/>
  <c r="B63" i="29"/>
  <c r="H61" i="29"/>
  <c r="G61" i="29"/>
  <c r="F61" i="29"/>
  <c r="E61" i="29"/>
  <c r="D61" i="29"/>
  <c r="C61" i="29"/>
  <c r="B61" i="29"/>
  <c r="H59" i="29"/>
  <c r="G59" i="29"/>
  <c r="F59" i="29"/>
  <c r="E59" i="29"/>
  <c r="D59" i="29"/>
  <c r="C59" i="29"/>
  <c r="B59" i="29"/>
  <c r="H56" i="29"/>
  <c r="G56" i="29"/>
  <c r="F56" i="29"/>
  <c r="E56" i="29"/>
  <c r="D56" i="29"/>
  <c r="C56" i="29"/>
  <c r="B56" i="29"/>
  <c r="I54" i="29"/>
  <c r="J54" i="29" s="1"/>
  <c r="I53" i="29"/>
  <c r="J53" i="29" s="1"/>
  <c r="I52" i="29"/>
  <c r="J52" i="29" s="1"/>
  <c r="I51" i="29"/>
  <c r="J51" i="29" s="1"/>
  <c r="I50" i="29"/>
  <c r="J50" i="29" s="1"/>
  <c r="I45" i="29"/>
  <c r="J45" i="29" s="1"/>
  <c r="I44" i="29"/>
  <c r="J44" i="29" s="1"/>
  <c r="I42" i="29"/>
  <c r="J42" i="29" s="1"/>
  <c r="I41" i="29"/>
  <c r="J41" i="29" s="1"/>
  <c r="H38" i="29"/>
  <c r="G38" i="29"/>
  <c r="F38" i="29"/>
  <c r="E38" i="29"/>
  <c r="D38" i="29"/>
  <c r="C38" i="29"/>
  <c r="B38" i="29"/>
  <c r="I36" i="29"/>
  <c r="J36" i="29" s="1"/>
  <c r="I35" i="29"/>
  <c r="J35" i="29" s="1"/>
  <c r="I34" i="29"/>
  <c r="J34" i="29" s="1"/>
  <c r="H32" i="29"/>
  <c r="G32" i="29"/>
  <c r="F32" i="29"/>
  <c r="E32" i="29"/>
  <c r="D32" i="29"/>
  <c r="C32" i="29"/>
  <c r="B32" i="29"/>
  <c r="I30" i="29"/>
  <c r="J30" i="29" s="1"/>
  <c r="I29" i="29"/>
  <c r="I28" i="29"/>
  <c r="I27" i="29"/>
  <c r="J27" i="29" s="1"/>
  <c r="I26" i="29"/>
  <c r="J26" i="29" s="1"/>
  <c r="I25" i="29"/>
  <c r="I24" i="29"/>
  <c r="H22" i="29"/>
  <c r="G22" i="29"/>
  <c r="F22" i="29"/>
  <c r="E22" i="29"/>
  <c r="D22" i="29"/>
  <c r="C22" i="29"/>
  <c r="B22" i="29"/>
  <c r="I20" i="29"/>
  <c r="I19" i="29"/>
  <c r="J19" i="29" s="1"/>
  <c r="I18" i="29"/>
  <c r="J18" i="29" s="1"/>
  <c r="I17" i="29"/>
  <c r="I16" i="29"/>
  <c r="I15" i="29"/>
  <c r="J15" i="29" s="1"/>
  <c r="I14" i="29"/>
  <c r="J14" i="29" s="1"/>
  <c r="H12" i="29"/>
  <c r="G12" i="29"/>
  <c r="F12" i="29"/>
  <c r="E12" i="29"/>
  <c r="D12" i="29"/>
  <c r="C12" i="29"/>
  <c r="B12" i="29"/>
  <c r="I10" i="29"/>
  <c r="I9" i="29"/>
  <c r="I8" i="29"/>
  <c r="J1" i="29"/>
  <c r="H65" i="28"/>
  <c r="G65" i="28"/>
  <c r="F65" i="28"/>
  <c r="E65" i="28"/>
  <c r="D65" i="28"/>
  <c r="C65" i="28"/>
  <c r="B65" i="28"/>
  <c r="H63" i="28"/>
  <c r="G63" i="28"/>
  <c r="F63" i="28"/>
  <c r="E63" i="28"/>
  <c r="D63" i="28"/>
  <c r="C63" i="28"/>
  <c r="B63" i="28"/>
  <c r="H61" i="28"/>
  <c r="G61" i="28"/>
  <c r="F61" i="28"/>
  <c r="E61" i="28"/>
  <c r="D61" i="28"/>
  <c r="C61" i="28"/>
  <c r="B61" i="28"/>
  <c r="H59" i="28"/>
  <c r="G59" i="28"/>
  <c r="F59" i="28"/>
  <c r="E59" i="28"/>
  <c r="D59" i="28"/>
  <c r="C59" i="28"/>
  <c r="B59" i="28"/>
  <c r="H56" i="28"/>
  <c r="G56" i="28"/>
  <c r="F56" i="28"/>
  <c r="E56" i="28"/>
  <c r="D56" i="28"/>
  <c r="C56" i="28"/>
  <c r="B56" i="28"/>
  <c r="I54" i="28"/>
  <c r="J54" i="28" s="1"/>
  <c r="I53" i="28"/>
  <c r="J53" i="28" s="1"/>
  <c r="I52" i="28"/>
  <c r="J52" i="28" s="1"/>
  <c r="I51" i="28"/>
  <c r="J51" i="28" s="1"/>
  <c r="I50" i="28"/>
  <c r="J50" i="28" s="1"/>
  <c r="I45" i="28"/>
  <c r="J45" i="28" s="1"/>
  <c r="I44" i="28"/>
  <c r="J44" i="28" s="1"/>
  <c r="I42" i="28"/>
  <c r="J42" i="28" s="1"/>
  <c r="I41" i="28"/>
  <c r="J41" i="28" s="1"/>
  <c r="H38" i="28"/>
  <c r="G38" i="28"/>
  <c r="F38" i="28"/>
  <c r="E38" i="28"/>
  <c r="D38" i="28"/>
  <c r="C38" i="28"/>
  <c r="B38" i="28"/>
  <c r="I36" i="28"/>
  <c r="J36" i="28" s="1"/>
  <c r="I35" i="28"/>
  <c r="J35" i="28" s="1"/>
  <c r="I34" i="28"/>
  <c r="J34" i="28" s="1"/>
  <c r="H32" i="28"/>
  <c r="G32" i="28"/>
  <c r="F32" i="28"/>
  <c r="E32" i="28"/>
  <c r="D32" i="28"/>
  <c r="C32" i="28"/>
  <c r="B32" i="28"/>
  <c r="I30" i="28"/>
  <c r="J30" i="28" s="1"/>
  <c r="I29" i="28"/>
  <c r="J29" i="28" s="1"/>
  <c r="I28" i="28"/>
  <c r="I27" i="28"/>
  <c r="J27" i="28" s="1"/>
  <c r="I26" i="28"/>
  <c r="J26" i="28" s="1"/>
  <c r="I25" i="28"/>
  <c r="I24" i="28"/>
  <c r="H22" i="28"/>
  <c r="G22" i="28"/>
  <c r="F22" i="28"/>
  <c r="E22" i="28"/>
  <c r="D22" i="28"/>
  <c r="C22" i="28"/>
  <c r="B22" i="28"/>
  <c r="I20" i="28"/>
  <c r="I19" i="28"/>
  <c r="J19" i="28" s="1"/>
  <c r="I18" i="28"/>
  <c r="J18" i="28" s="1"/>
  <c r="I17" i="28"/>
  <c r="J17" i="28" s="1"/>
  <c r="I16" i="28"/>
  <c r="I15" i="28"/>
  <c r="J15" i="28" s="1"/>
  <c r="I14" i="28"/>
  <c r="J14" i="28" s="1"/>
  <c r="H12" i="28"/>
  <c r="G12" i="28"/>
  <c r="F12" i="28"/>
  <c r="E12" i="28"/>
  <c r="D12" i="28"/>
  <c r="C12" i="28"/>
  <c r="B12" i="28"/>
  <c r="I10" i="28"/>
  <c r="J10" i="28" s="1"/>
  <c r="I9" i="28"/>
  <c r="I8" i="28"/>
  <c r="J1" i="28"/>
  <c r="H65" i="27"/>
  <c r="G65" i="27"/>
  <c r="F65" i="27"/>
  <c r="E65" i="27"/>
  <c r="D65" i="27"/>
  <c r="C65" i="27"/>
  <c r="B65" i="27"/>
  <c r="H63" i="27"/>
  <c r="G63" i="27"/>
  <c r="F63" i="27"/>
  <c r="E63" i="27"/>
  <c r="D63" i="27"/>
  <c r="C63" i="27"/>
  <c r="B63" i="27"/>
  <c r="H61" i="27"/>
  <c r="G61" i="27"/>
  <c r="F61" i="27"/>
  <c r="E61" i="27"/>
  <c r="D61" i="27"/>
  <c r="C61" i="27"/>
  <c r="B61" i="27"/>
  <c r="H59" i="27"/>
  <c r="G59" i="27"/>
  <c r="F59" i="27"/>
  <c r="E59" i="27"/>
  <c r="D59" i="27"/>
  <c r="C59" i="27"/>
  <c r="B59" i="27"/>
  <c r="H56" i="27"/>
  <c r="G56" i="27"/>
  <c r="F56" i="27"/>
  <c r="E56" i="27"/>
  <c r="D56" i="27"/>
  <c r="C56" i="27"/>
  <c r="B56" i="27"/>
  <c r="I54" i="27"/>
  <c r="J54" i="27" s="1"/>
  <c r="I53" i="27"/>
  <c r="J53" i="27" s="1"/>
  <c r="I52" i="27"/>
  <c r="J52" i="27" s="1"/>
  <c r="I51" i="27"/>
  <c r="J51" i="27" s="1"/>
  <c r="I50" i="27"/>
  <c r="J50" i="27" s="1"/>
  <c r="I45" i="27"/>
  <c r="J45" i="27" s="1"/>
  <c r="I44" i="27"/>
  <c r="J44" i="27" s="1"/>
  <c r="I42" i="27"/>
  <c r="J42" i="27" s="1"/>
  <c r="I41" i="27"/>
  <c r="J41" i="27" s="1"/>
  <c r="H38" i="27"/>
  <c r="G38" i="27"/>
  <c r="F38" i="27"/>
  <c r="E38" i="27"/>
  <c r="D38" i="27"/>
  <c r="C38" i="27"/>
  <c r="B38" i="27"/>
  <c r="I36" i="27"/>
  <c r="J36" i="27" s="1"/>
  <c r="I35" i="27"/>
  <c r="J35" i="27" s="1"/>
  <c r="I34" i="27"/>
  <c r="J34" i="27" s="1"/>
  <c r="H32" i="27"/>
  <c r="G32" i="27"/>
  <c r="F32" i="27"/>
  <c r="E32" i="27"/>
  <c r="D32" i="27"/>
  <c r="C32" i="27"/>
  <c r="B32" i="27"/>
  <c r="I30" i="27"/>
  <c r="I29" i="27"/>
  <c r="I28" i="27"/>
  <c r="J28" i="27" s="1"/>
  <c r="I27" i="27"/>
  <c r="J27" i="27" s="1"/>
  <c r="I26" i="27"/>
  <c r="I25" i="27"/>
  <c r="I24" i="27"/>
  <c r="J24" i="27" s="1"/>
  <c r="H22" i="27"/>
  <c r="G22" i="27"/>
  <c r="F22" i="27"/>
  <c r="E22" i="27"/>
  <c r="D22" i="27"/>
  <c r="C22" i="27"/>
  <c r="B22" i="27"/>
  <c r="I20" i="27"/>
  <c r="I19" i="27"/>
  <c r="I18" i="27"/>
  <c r="J18" i="27" s="1"/>
  <c r="I17" i="27"/>
  <c r="J17" i="27" s="1"/>
  <c r="I16" i="27"/>
  <c r="I15" i="27"/>
  <c r="I14" i="27"/>
  <c r="J14" i="27" s="1"/>
  <c r="H12" i="27"/>
  <c r="G12" i="27"/>
  <c r="F12" i="27"/>
  <c r="E12" i="27"/>
  <c r="D12" i="27"/>
  <c r="C12" i="27"/>
  <c r="B12" i="27"/>
  <c r="I10" i="27"/>
  <c r="J10" i="27" s="1"/>
  <c r="I9" i="27"/>
  <c r="J9" i="27" s="1"/>
  <c r="I8" i="27"/>
  <c r="J1" i="27"/>
  <c r="I56" i="27" l="1"/>
  <c r="J56" i="27" s="1"/>
  <c r="I22" i="29"/>
  <c r="J22" i="29" s="1"/>
  <c r="I32" i="29"/>
  <c r="J32" i="29" s="1"/>
  <c r="I12" i="29"/>
  <c r="J12" i="29" s="1"/>
  <c r="I56" i="29"/>
  <c r="J56" i="29" s="1"/>
  <c r="I61" i="29"/>
  <c r="I63" i="29"/>
  <c r="K29" i="29" s="1"/>
  <c r="I56" i="28"/>
  <c r="J56" i="28" s="1"/>
  <c r="I38" i="29"/>
  <c r="J38" i="29" s="1"/>
  <c r="J10" i="29"/>
  <c r="I63" i="27"/>
  <c r="K16" i="27" s="1"/>
  <c r="I22" i="27"/>
  <c r="I32" i="27"/>
  <c r="I32" i="28"/>
  <c r="J32" i="28" s="1"/>
  <c r="I12" i="27"/>
  <c r="I22" i="28"/>
  <c r="J9" i="28"/>
  <c r="I12" i="28"/>
  <c r="J25" i="28"/>
  <c r="I63" i="28"/>
  <c r="K9" i="28" s="1"/>
  <c r="I47" i="29"/>
  <c r="J47" i="29" s="1"/>
  <c r="I59" i="29"/>
  <c r="J59" i="29" s="1"/>
  <c r="I47" i="28"/>
  <c r="J47" i="28" s="1"/>
  <c r="I59" i="28"/>
  <c r="K59" i="28" s="1"/>
  <c r="I59" i="27"/>
  <c r="I47" i="27"/>
  <c r="J47" i="27" s="1"/>
  <c r="I65" i="29"/>
  <c r="J65" i="29" s="1"/>
  <c r="K18" i="29"/>
  <c r="J9" i="29"/>
  <c r="J17" i="29"/>
  <c r="J25" i="29"/>
  <c r="J29" i="29"/>
  <c r="J8" i="29"/>
  <c r="J16" i="29"/>
  <c r="J20" i="29"/>
  <c r="J24" i="29"/>
  <c r="J28" i="29"/>
  <c r="I38" i="28"/>
  <c r="J38" i="28" s="1"/>
  <c r="I61" i="28"/>
  <c r="J61" i="28" s="1"/>
  <c r="I65" i="28"/>
  <c r="J65" i="28" s="1"/>
  <c r="J8" i="28"/>
  <c r="J16" i="28"/>
  <c r="J20" i="28"/>
  <c r="J24" i="28"/>
  <c r="J28" i="28"/>
  <c r="I65" i="27"/>
  <c r="J65" i="27" s="1"/>
  <c r="I38" i="27"/>
  <c r="J38" i="27" s="1"/>
  <c r="I61" i="27"/>
  <c r="J61" i="27" s="1"/>
  <c r="J12" i="27"/>
  <c r="J8" i="27"/>
  <c r="J16" i="27"/>
  <c r="J20" i="27"/>
  <c r="J26" i="27"/>
  <c r="J30" i="27"/>
  <c r="J15" i="27"/>
  <c r="J19" i="27"/>
  <c r="J25" i="27"/>
  <c r="J29" i="27"/>
  <c r="K26" i="29" l="1"/>
  <c r="K61" i="29"/>
  <c r="K9" i="29"/>
  <c r="J63" i="29"/>
  <c r="K15" i="29"/>
  <c r="K18" i="27"/>
  <c r="K19" i="27"/>
  <c r="K29" i="27"/>
  <c r="K63" i="27"/>
  <c r="J22" i="27"/>
  <c r="K32" i="27"/>
  <c r="K63" i="29"/>
  <c r="K17" i="29"/>
  <c r="K27" i="29"/>
  <c r="K30" i="29"/>
  <c r="K32" i="29"/>
  <c r="K14" i="29"/>
  <c r="K19" i="29"/>
  <c r="K22" i="29"/>
  <c r="K24" i="29"/>
  <c r="K16" i="29"/>
  <c r="K20" i="29"/>
  <c r="K28" i="29"/>
  <c r="K8" i="29"/>
  <c r="K25" i="29"/>
  <c r="J61" i="29"/>
  <c r="K63" i="28"/>
  <c r="K29" i="28"/>
  <c r="J22" i="28"/>
  <c r="K12" i="29"/>
  <c r="K22" i="28"/>
  <c r="K10" i="29"/>
  <c r="K26" i="27"/>
  <c r="K9" i="27"/>
  <c r="K24" i="27"/>
  <c r="K30" i="27"/>
  <c r="K20" i="27"/>
  <c r="K15" i="27"/>
  <c r="K17" i="27"/>
  <c r="K28" i="27"/>
  <c r="J32" i="27"/>
  <c r="K27" i="27"/>
  <c r="K8" i="27"/>
  <c r="K25" i="27"/>
  <c r="K14" i="27"/>
  <c r="K10" i="27"/>
  <c r="J63" i="27"/>
  <c r="K22" i="27"/>
  <c r="K59" i="27"/>
  <c r="K15" i="28"/>
  <c r="K16" i="28"/>
  <c r="J12" i="28"/>
  <c r="K25" i="28"/>
  <c r="K10" i="28"/>
  <c r="K19" i="28"/>
  <c r="K20" i="28"/>
  <c r="K28" i="28"/>
  <c r="K12" i="27"/>
  <c r="K18" i="28"/>
  <c r="K14" i="28"/>
  <c r="K26" i="28"/>
  <c r="J59" i="28"/>
  <c r="K32" i="28"/>
  <c r="K17" i="28"/>
  <c r="J63" i="28"/>
  <c r="K30" i="28"/>
  <c r="K27" i="28"/>
  <c r="K12" i="28"/>
  <c r="K61" i="28"/>
  <c r="K24" i="28"/>
  <c r="K8" i="28"/>
  <c r="K59" i="29"/>
  <c r="J59" i="27"/>
  <c r="K61" i="27"/>
</calcChain>
</file>

<file path=xl/sharedStrings.xml><?xml version="1.0" encoding="utf-8"?>
<sst xmlns="http://schemas.openxmlformats.org/spreadsheetml/2006/main" count="230" uniqueCount="93">
  <si>
    <t>Summary of Intermediate Population Forecasts</t>
  </si>
  <si>
    <t>(Thousands)</t>
  </si>
  <si>
    <t>2015 to 2045</t>
  </si>
  <si>
    <t>COG/TPB Planning Area</t>
  </si>
  <si>
    <t>JURISDICTION</t>
  </si>
  <si>
    <t>Number</t>
  </si>
  <si>
    <t>% Change</t>
  </si>
  <si>
    <t>Share</t>
  </si>
  <si>
    <t xml:space="preserve">District of Columbia   </t>
  </si>
  <si>
    <t xml:space="preserve">Arlington County   </t>
  </si>
  <si>
    <t xml:space="preserve">City of Alexandria   </t>
  </si>
  <si>
    <t>Charles County</t>
  </si>
  <si>
    <t>Central Jurisdictions</t>
  </si>
  <si>
    <t xml:space="preserve">Montgomery County </t>
  </si>
  <si>
    <t xml:space="preserve">   City of Rockville (1)   </t>
  </si>
  <si>
    <t xml:space="preserve">   City of Gaithersburg (1)</t>
  </si>
  <si>
    <t>City of Fairfax</t>
  </si>
  <si>
    <t xml:space="preserve">Prince George's County   </t>
  </si>
  <si>
    <t>Fairfax County</t>
  </si>
  <si>
    <t xml:space="preserve">City of Fairfax </t>
  </si>
  <si>
    <t xml:space="preserve">City of Falls Church  </t>
  </si>
  <si>
    <t xml:space="preserve">Inner Suburbs  </t>
  </si>
  <si>
    <t>Arlington County</t>
  </si>
  <si>
    <t xml:space="preserve">Loudoun County   </t>
  </si>
  <si>
    <t xml:space="preserve">Prince William County   </t>
  </si>
  <si>
    <t xml:space="preserve">City of Manassas  </t>
  </si>
  <si>
    <t xml:space="preserve">City of Manassas Park  </t>
  </si>
  <si>
    <t>n/a</t>
  </si>
  <si>
    <t xml:space="preserve">Frederick County  </t>
  </si>
  <si>
    <t xml:space="preserve">   City of Frederick (3)</t>
  </si>
  <si>
    <t xml:space="preserve">Outer Suburbs  </t>
  </si>
  <si>
    <t xml:space="preserve">Modeled Region - </t>
  </si>
  <si>
    <t>Baltimore Area Jurisdictions</t>
  </si>
  <si>
    <t>King George County (5)</t>
  </si>
  <si>
    <t>Spotsylvania County (5)</t>
  </si>
  <si>
    <t>Modeled Portion Only</t>
  </si>
  <si>
    <t>City of Fredericksburg (5)</t>
  </si>
  <si>
    <t>Fredericksburg Area Jurisdictions</t>
  </si>
  <si>
    <t>Clarke County</t>
  </si>
  <si>
    <t>Fauquier County</t>
  </si>
  <si>
    <t>Jefferson County</t>
  </si>
  <si>
    <t>Modeled Region -</t>
  </si>
  <si>
    <t>Other Jurisdictions</t>
  </si>
  <si>
    <t xml:space="preserve">Virginia Jurisdictions  </t>
  </si>
  <si>
    <t xml:space="preserve">Maryland Jurisdictions  </t>
  </si>
  <si>
    <t>COG / TPB PLANNING AREA</t>
  </si>
  <si>
    <t>TPB Model Region Total</t>
  </si>
  <si>
    <t>(1) Included in Montgomery County total.</t>
  </si>
  <si>
    <t>Summary of Intermediate Employment Forecasts</t>
  </si>
  <si>
    <t xml:space="preserve">Central Jurisdictions  </t>
  </si>
  <si>
    <t xml:space="preserve">   City of Rockville (1)  </t>
  </si>
  <si>
    <t xml:space="preserve">Prince George's County  </t>
  </si>
  <si>
    <t>Fairfax County (2)</t>
  </si>
  <si>
    <t xml:space="preserve">Stafford County  (5)  </t>
  </si>
  <si>
    <t xml:space="preserve">Outer Suburbs   </t>
  </si>
  <si>
    <t>(3) Included in Frederick County total.</t>
  </si>
  <si>
    <t>Summary of Intermediate Household Forecasts</t>
  </si>
  <si>
    <t xml:space="preserve">City of Alexandria  </t>
  </si>
  <si>
    <t xml:space="preserve">   City of Rockville (1)</t>
  </si>
  <si>
    <t>Inner Suburbs</t>
  </si>
  <si>
    <t xml:space="preserve">Loudoun County  </t>
  </si>
  <si>
    <t xml:space="preserve">Prince William County  </t>
  </si>
  <si>
    <t xml:space="preserve">City of Manassas Park    </t>
  </si>
  <si>
    <t xml:space="preserve">   City of Frederick (2)</t>
  </si>
  <si>
    <t>Anne Arundel County (3)</t>
  </si>
  <si>
    <t>Carroll County (3)</t>
  </si>
  <si>
    <t>Howard County (3)</t>
  </si>
  <si>
    <t>King George County (4)</t>
  </si>
  <si>
    <t>Spotsylvania County (4)</t>
  </si>
  <si>
    <t xml:space="preserve">Stafford County (4)   </t>
  </si>
  <si>
    <t>City of Fredericksburg (4)</t>
  </si>
  <si>
    <t xml:space="preserve">Calvert County (5)  </t>
  </si>
  <si>
    <t>St. Mary's County (5)</t>
  </si>
  <si>
    <t>(2) Included in Frederick County total.</t>
  </si>
  <si>
    <t xml:space="preserve">(5) Projections from 2015 to 2045 prepared by the Maryland Department of Planning, Historical and Projected Households for Maryland's Jurisdictions, August 2017. </t>
  </si>
  <si>
    <t xml:space="preserve">Stafford County (4)  </t>
  </si>
  <si>
    <t xml:space="preserve">(5) Projections from 2015 to 2045 prepared by the Maryland Department of Planning, Historical and Projected Total Population, August 2017. </t>
  </si>
  <si>
    <t>Anne Arundel County (4)</t>
  </si>
  <si>
    <t>Carroll County (4)</t>
  </si>
  <si>
    <t>Howard County (4)</t>
  </si>
  <si>
    <t>Calvert County (6)</t>
  </si>
  <si>
    <t>St. Mary's County (6)</t>
  </si>
  <si>
    <t>(6) Projections from 2015 to 2040 prepared by the Maryland Department of Planning, Historical and Projected Total Jobs by Place of Work, January 2015.</t>
  </si>
  <si>
    <t>(2) Forecasts for all years include Fairfax County Government employees working at the Fairfax County Judicial Center.</t>
  </si>
  <si>
    <t xml:space="preserve">(4) Source: Baltimore Metropolitan Council, Round 9. Endorsed by the Baltimore Regional Transportation Board on June 26, 2018. </t>
  </si>
  <si>
    <t>(3) Source: Baltimore Metropolitan Council, Round 9. Endorsed by the Baltimore Regional Transportation Board on June 26, 2018.</t>
  </si>
  <si>
    <t>(5) Source: George Washington Regional Commission / Fredericksburg Area MPO, 2050 Socioeconomic Data Projections revised in November 2018.</t>
  </si>
  <si>
    <t>(4) Source: George Washington Regional Commission / Fredericksburg Area MPO, 2050 Socioeconomic Data Projections revised in November 2018.</t>
  </si>
  <si>
    <t>Population for FAMPO jurisdictions does not include Group Quarters Population.</t>
  </si>
  <si>
    <t>Final Round 9.1a Cooperative Forecasts</t>
  </si>
  <si>
    <t xml:space="preserve">NOTE: The file contains new forecasts for the modeled jurisdictions in the Baltimore Metropolitan Council region (Anne Arundel, Carroll and Howard counties); </t>
  </si>
  <si>
    <t>and the FAMPO region (Fredericksburg City, King George, Stafford and Spotsylvania counties). Forecasts are unchanged from Round 9.1 for:  COG/TPB member jurisdictions;</t>
  </si>
  <si>
    <t xml:space="preserve"> Calvert and St. Mary’s counties in Maryland; Clarke and Fauquier counties in Virginia; and Jefferson County, West Virginia.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</si>
</sst>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0.0%"/>
    <numFmt numFmtId="167" formatCode="#,##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u/>
      <sz val="10"/>
      <name val="Times New Roman"/>
      <family val="1"/>
    </font>
    <font>
      <b/>
      <sz val="9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7.5"/>
      <name val="Times New Roman"/>
      <family val="1"/>
    </font>
    <font>
      <sz val="7"/>
      <name val="Times New Roman"/>
      <family val="1"/>
    </font>
    <font>
      <b/>
      <sz val="7.5"/>
      <name val="Times New Roman"/>
      <family val="1"/>
    </font>
    <font>
      <u/>
      <sz val="14"/>
      <name val="Times New Roman"/>
      <family val="1"/>
    </font>
    <font>
      <sz val="7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15" fontId="2" fillId="0" borderId="0" xfId="0" applyNumberFormat="1" applyFont="1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6" fillId="0" borderId="0" xfId="0" applyFont="1" applyAlignment="1"/>
    <xf numFmtId="0" fontId="2" fillId="0" borderId="3" xfId="0" applyFont="1" applyBorder="1"/>
    <xf numFmtId="0" fontId="8" fillId="0" borderId="4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0" fontId="9" fillId="0" borderId="5" xfId="0" applyFont="1" applyBorder="1"/>
    <xf numFmtId="0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0" xfId="0" applyFont="1"/>
    <xf numFmtId="0" fontId="2" fillId="0" borderId="5" xfId="0" applyFont="1" applyBorder="1"/>
    <xf numFmtId="164" fontId="2" fillId="0" borderId="5" xfId="0" applyNumberFormat="1" applyFont="1" applyBorder="1"/>
    <xf numFmtId="0" fontId="2" fillId="0" borderId="6" xfId="0" applyFont="1" applyBorder="1"/>
    <xf numFmtId="167" fontId="2" fillId="0" borderId="0" xfId="0" applyNumberFormat="1" applyFont="1" applyFill="1"/>
    <xf numFmtId="0" fontId="2" fillId="0" borderId="5" xfId="0" applyFont="1" applyFill="1" applyBorder="1"/>
    <xf numFmtId="167" fontId="7" fillId="0" borderId="5" xfId="0" applyNumberFormat="1" applyFont="1" applyFill="1" applyBorder="1"/>
    <xf numFmtId="166" fontId="7" fillId="0" borderId="6" xfId="0" applyNumberFormat="1" applyFont="1" applyFill="1" applyBorder="1"/>
    <xf numFmtId="0" fontId="7" fillId="0" borderId="0" xfId="0" applyFont="1" applyFill="1"/>
    <xf numFmtId="165" fontId="2" fillId="0" borderId="0" xfId="0" applyNumberFormat="1" applyFont="1"/>
    <xf numFmtId="167" fontId="2" fillId="0" borderId="0" xfId="0" applyNumberFormat="1" applyFont="1"/>
    <xf numFmtId="0" fontId="4" fillId="0" borderId="0" xfId="0" applyFont="1"/>
    <xf numFmtId="0" fontId="4" fillId="0" borderId="0" xfId="0" applyFont="1" applyFill="1"/>
    <xf numFmtId="167" fontId="2" fillId="0" borderId="0" xfId="0" applyNumberFormat="1" applyFont="1" applyFill="1" applyAlignment="1">
      <alignment horizontal="right"/>
    </xf>
    <xf numFmtId="167" fontId="2" fillId="0" borderId="5" xfId="0" applyNumberFormat="1" applyFont="1" applyBorder="1"/>
    <xf numFmtId="166" fontId="2" fillId="0" borderId="6" xfId="0" applyNumberFormat="1" applyFont="1" applyBorder="1"/>
    <xf numFmtId="167" fontId="2" fillId="0" borderId="0" xfId="0" applyNumberFormat="1" applyFont="1" applyAlignment="1">
      <alignment horizontal="right"/>
    </xf>
    <xf numFmtId="0" fontId="7" fillId="0" borderId="5" xfId="0" applyFont="1" applyBorder="1"/>
    <xf numFmtId="167" fontId="7" fillId="0" borderId="0" xfId="0" applyNumberFormat="1" applyFont="1"/>
    <xf numFmtId="167" fontId="7" fillId="0" borderId="5" xfId="0" applyNumberFormat="1" applyFont="1" applyBorder="1"/>
    <xf numFmtId="166" fontId="7" fillId="0" borderId="6" xfId="0" applyNumberFormat="1" applyFont="1" applyBorder="1"/>
    <xf numFmtId="167" fontId="2" fillId="0" borderId="0" xfId="1" applyNumberFormat="1" applyFont="1"/>
    <xf numFmtId="0" fontId="7" fillId="0" borderId="5" xfId="0" applyFont="1" applyFill="1" applyBorder="1"/>
    <xf numFmtId="167" fontId="7" fillId="0" borderId="0" xfId="0" applyNumberFormat="1" applyFont="1" applyFill="1"/>
    <xf numFmtId="166" fontId="7" fillId="0" borderId="6" xfId="0" applyNumberFormat="1" applyFont="1" applyFill="1" applyBorder="1" applyAlignment="1">
      <alignment horizontal="right"/>
    </xf>
    <xf numFmtId="0" fontId="2" fillId="0" borderId="0" xfId="0" applyFont="1" applyFill="1"/>
    <xf numFmtId="166" fontId="2" fillId="0" borderId="0" xfId="0" applyNumberFormat="1" applyFont="1"/>
    <xf numFmtId="0" fontId="7" fillId="0" borderId="6" xfId="0" applyFont="1" applyBorder="1" applyAlignment="1">
      <alignment horizontal="right"/>
    </xf>
    <xf numFmtId="0" fontId="10" fillId="0" borderId="0" xfId="0" applyFont="1"/>
    <xf numFmtId="167" fontId="11" fillId="0" borderId="5" xfId="0" applyNumberFormat="1" applyFont="1" applyBorder="1"/>
    <xf numFmtId="166" fontId="11" fillId="0" borderId="6" xfId="0" applyNumberFormat="1" applyFont="1" applyBorder="1"/>
    <xf numFmtId="167" fontId="10" fillId="0" borderId="0" xfId="0" applyNumberFormat="1" applyFont="1"/>
    <xf numFmtId="0" fontId="2" fillId="0" borderId="5" xfId="0" applyFont="1" applyBorder="1" applyAlignment="1">
      <alignment horizontal="right"/>
    </xf>
    <xf numFmtId="0" fontId="12" fillId="0" borderId="0" xfId="0" applyFont="1"/>
    <xf numFmtId="0" fontId="11" fillId="0" borderId="5" xfId="0" applyFont="1" applyBorder="1"/>
    <xf numFmtId="167" fontId="7" fillId="0" borderId="9" xfId="0" applyNumberFormat="1" applyFont="1" applyBorder="1"/>
    <xf numFmtId="167" fontId="7" fillId="0" borderId="1" xfId="0" applyNumberFormat="1" applyFont="1" applyBorder="1"/>
    <xf numFmtId="166" fontId="7" fillId="0" borderId="10" xfId="0" applyNumberFormat="1" applyFont="1" applyBorder="1"/>
    <xf numFmtId="0" fontId="7" fillId="0" borderId="9" xfId="0" applyFont="1" applyBorder="1"/>
    <xf numFmtId="167" fontId="7" fillId="0" borderId="10" xfId="0" applyNumberFormat="1" applyFont="1" applyBorder="1"/>
    <xf numFmtId="167" fontId="7" fillId="0" borderId="11" xfId="0" applyNumberFormat="1" applyFont="1" applyBorder="1"/>
    <xf numFmtId="166" fontId="7" fillId="0" borderId="12" xfId="0" applyNumberFormat="1" applyFont="1" applyBorder="1"/>
    <xf numFmtId="166" fontId="7" fillId="0" borderId="13" xfId="0" applyNumberFormat="1" applyFont="1" applyBorder="1"/>
    <xf numFmtId="0" fontId="13" fillId="0" borderId="0" xfId="0" applyFont="1"/>
    <xf numFmtId="167" fontId="7" fillId="0" borderId="0" xfId="0" applyNumberFormat="1" applyFont="1" applyBorder="1"/>
    <xf numFmtId="166" fontId="7" fillId="0" borderId="0" xfId="0" applyNumberFormat="1" applyFont="1" applyBorder="1"/>
    <xf numFmtId="167" fontId="12" fillId="0" borderId="0" xfId="0" applyNumberFormat="1" applyFont="1"/>
    <xf numFmtId="164" fontId="12" fillId="0" borderId="0" xfId="0" applyNumberFormat="1" applyFont="1"/>
    <xf numFmtId="164" fontId="2" fillId="0" borderId="0" xfId="0" applyNumberFormat="1" applyFont="1"/>
    <xf numFmtId="1" fontId="14" fillId="0" borderId="0" xfId="0" applyNumberFormat="1" applyFont="1"/>
    <xf numFmtId="1" fontId="7" fillId="0" borderId="0" xfId="0" applyNumberFormat="1" applyFont="1"/>
    <xf numFmtId="9" fontId="7" fillId="0" borderId="0" xfId="0" applyNumberFormat="1" applyFont="1" applyBorder="1"/>
    <xf numFmtId="0" fontId="15" fillId="0" borderId="0" xfId="0" applyFont="1"/>
    <xf numFmtId="1" fontId="2" fillId="0" borderId="0" xfId="0" applyNumberFormat="1" applyFont="1"/>
    <xf numFmtId="0" fontId="9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/>
    </xf>
    <xf numFmtId="0" fontId="2" fillId="0" borderId="8" xfId="0" applyFont="1" applyBorder="1"/>
    <xf numFmtId="167" fontId="2" fillId="0" borderId="5" xfId="0" applyNumberFormat="1" applyFont="1" applyFill="1" applyBorder="1"/>
    <xf numFmtId="166" fontId="7" fillId="0" borderId="8" xfId="0" applyNumberFormat="1" applyFont="1" applyFill="1" applyBorder="1"/>
    <xf numFmtId="166" fontId="7" fillId="0" borderId="8" xfId="0" applyNumberFormat="1" applyFont="1" applyBorder="1"/>
    <xf numFmtId="166" fontId="2" fillId="0" borderId="8" xfId="0" applyNumberFormat="1" applyFont="1" applyBorder="1"/>
    <xf numFmtId="166" fontId="7" fillId="0" borderId="8" xfId="0" applyNumberFormat="1" applyFont="1" applyBorder="1" applyAlignment="1">
      <alignment horizontal="right"/>
    </xf>
    <xf numFmtId="166" fontId="7" fillId="0" borderId="8" xfId="0" applyNumberFormat="1" applyFont="1" applyFill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11" fillId="0" borderId="8" xfId="0" applyFont="1" applyBorder="1" applyAlignment="1">
      <alignment horizontal="right"/>
    </xf>
    <xf numFmtId="167" fontId="2" fillId="0" borderId="5" xfId="0" applyNumberFormat="1" applyFont="1" applyBorder="1" applyAlignment="1">
      <alignment horizontal="right"/>
    </xf>
    <xf numFmtId="167" fontId="7" fillId="0" borderId="1" xfId="1" applyNumberFormat="1" applyFont="1" applyBorder="1"/>
    <xf numFmtId="167" fontId="7" fillId="0" borderId="10" xfId="1" applyNumberFormat="1" applyFont="1" applyBorder="1"/>
    <xf numFmtId="166" fontId="11" fillId="0" borderId="6" xfId="0" applyNumberFormat="1" applyFont="1" applyFill="1" applyBorder="1"/>
    <xf numFmtId="167" fontId="10" fillId="0" borderId="0" xfId="0" applyNumberFormat="1" applyFont="1" applyFill="1"/>
    <xf numFmtId="167" fontId="7" fillId="0" borderId="9" xfId="0" applyNumberFormat="1" applyFont="1" applyFill="1" applyBorder="1"/>
    <xf numFmtId="167" fontId="7" fillId="0" borderId="11" xfId="0" applyNumberFormat="1" applyFont="1" applyFill="1" applyBorder="1"/>
    <xf numFmtId="0" fontId="10" fillId="0" borderId="2" xfId="0" applyFont="1" applyBorder="1"/>
    <xf numFmtId="0" fontId="10" fillId="0" borderId="2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167" fontId="7" fillId="0" borderId="0" xfId="1" applyNumberFormat="1" applyFont="1" applyBorder="1"/>
    <xf numFmtId="0" fontId="16" fillId="0" borderId="0" xfId="0" applyFont="1" applyAlignment="1">
      <alignment vertical="center"/>
    </xf>
    <xf numFmtId="167" fontId="7" fillId="0" borderId="0" xfId="0" applyNumberFormat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8080"/>
      <color rgb="FF92D050"/>
      <color rgb="FFFFC000"/>
      <color rgb="FFFFFF66"/>
      <color rgb="FF98D0D4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8319-3814-4DF8-B7E4-AE0CAD3C7DD9}">
  <sheetPr>
    <pageSetUpPr fitToPage="1"/>
  </sheetPr>
  <dimension ref="A1:K91"/>
  <sheetViews>
    <sheetView tabSelected="1" workbookViewId="0">
      <selection activeCell="L85" sqref="L85"/>
    </sheetView>
  </sheetViews>
  <sheetFormatPr defaultRowHeight="12.75" x14ac:dyDescent="0.2"/>
  <cols>
    <col min="1" max="1" width="25.28515625" style="1" customWidth="1"/>
    <col min="2" max="8" width="8.85546875" style="1" customWidth="1"/>
    <col min="9" max="9" width="9.140625" style="1"/>
    <col min="10" max="10" width="9.85546875" style="1" customWidth="1"/>
    <col min="11" max="11" width="13.7109375" style="1" customWidth="1"/>
    <col min="12" max="208" width="9.140625" style="1"/>
    <col min="209" max="209" width="11" style="1" customWidth="1"/>
    <col min="210" max="210" width="0.5703125" style="1" customWidth="1"/>
    <col min="211" max="211" width="26.42578125" style="1" customWidth="1"/>
    <col min="212" max="217" width="0" style="1" hidden="1" customWidth="1"/>
    <col min="218" max="218" width="0.140625" style="1" customWidth="1"/>
    <col min="219" max="225" width="8.85546875" style="1" customWidth="1"/>
    <col min="226" max="226" width="9.140625" style="1"/>
    <col min="227" max="227" width="9.85546875" style="1" customWidth="1"/>
    <col min="228" max="228" width="13.7109375" style="1" customWidth="1"/>
    <col min="229" max="229" width="9.140625" style="1"/>
    <col min="230" max="230" width="10.7109375" style="1" customWidth="1"/>
    <col min="231" max="231" width="19.140625" style="1" customWidth="1"/>
    <col min="232" max="233" width="9.5703125" style="1" customWidth="1"/>
    <col min="234" max="234" width="25.28515625" style="1" customWidth="1"/>
    <col min="235" max="262" width="9.5703125" style="1" customWidth="1"/>
    <col min="263" max="464" width="9.140625" style="1"/>
    <col min="465" max="465" width="11" style="1" customWidth="1"/>
    <col min="466" max="466" width="0.5703125" style="1" customWidth="1"/>
    <col min="467" max="467" width="26.42578125" style="1" customWidth="1"/>
    <col min="468" max="473" width="0" style="1" hidden="1" customWidth="1"/>
    <col min="474" max="474" width="0.140625" style="1" customWidth="1"/>
    <col min="475" max="481" width="8.85546875" style="1" customWidth="1"/>
    <col min="482" max="482" width="9.140625" style="1"/>
    <col min="483" max="483" width="9.85546875" style="1" customWidth="1"/>
    <col min="484" max="484" width="13.7109375" style="1" customWidth="1"/>
    <col min="485" max="485" width="9.140625" style="1"/>
    <col min="486" max="486" width="10.7109375" style="1" customWidth="1"/>
    <col min="487" max="487" width="19.140625" style="1" customWidth="1"/>
    <col min="488" max="489" width="9.5703125" style="1" customWidth="1"/>
    <col min="490" max="490" width="25.28515625" style="1" customWidth="1"/>
    <col min="491" max="518" width="9.5703125" style="1" customWidth="1"/>
    <col min="519" max="720" width="9.140625" style="1"/>
    <col min="721" max="721" width="11" style="1" customWidth="1"/>
    <col min="722" max="722" width="0.5703125" style="1" customWidth="1"/>
    <col min="723" max="723" width="26.42578125" style="1" customWidth="1"/>
    <col min="724" max="729" width="0" style="1" hidden="1" customWidth="1"/>
    <col min="730" max="730" width="0.140625" style="1" customWidth="1"/>
    <col min="731" max="737" width="8.85546875" style="1" customWidth="1"/>
    <col min="738" max="738" width="9.140625" style="1"/>
    <col min="739" max="739" width="9.85546875" style="1" customWidth="1"/>
    <col min="740" max="740" width="13.7109375" style="1" customWidth="1"/>
    <col min="741" max="741" width="9.140625" style="1"/>
    <col min="742" max="742" width="10.7109375" style="1" customWidth="1"/>
    <col min="743" max="743" width="19.140625" style="1" customWidth="1"/>
    <col min="744" max="745" width="9.5703125" style="1" customWidth="1"/>
    <col min="746" max="746" width="25.28515625" style="1" customWidth="1"/>
    <col min="747" max="774" width="9.5703125" style="1" customWidth="1"/>
    <col min="775" max="976" width="9.140625" style="1"/>
    <col min="977" max="977" width="11" style="1" customWidth="1"/>
    <col min="978" max="978" width="0.5703125" style="1" customWidth="1"/>
    <col min="979" max="979" width="26.42578125" style="1" customWidth="1"/>
    <col min="980" max="985" width="0" style="1" hidden="1" customWidth="1"/>
    <col min="986" max="986" width="0.140625" style="1" customWidth="1"/>
    <col min="987" max="993" width="8.85546875" style="1" customWidth="1"/>
    <col min="994" max="994" width="9.140625" style="1"/>
    <col min="995" max="995" width="9.85546875" style="1" customWidth="1"/>
    <col min="996" max="996" width="13.7109375" style="1" customWidth="1"/>
    <col min="997" max="997" width="9.140625" style="1"/>
    <col min="998" max="998" width="10.7109375" style="1" customWidth="1"/>
    <col min="999" max="999" width="19.140625" style="1" customWidth="1"/>
    <col min="1000" max="1001" width="9.5703125" style="1" customWidth="1"/>
    <col min="1002" max="1002" width="25.28515625" style="1" customWidth="1"/>
    <col min="1003" max="1030" width="9.5703125" style="1" customWidth="1"/>
    <col min="1031" max="1232" width="9.140625" style="1"/>
    <col min="1233" max="1233" width="11" style="1" customWidth="1"/>
    <col min="1234" max="1234" width="0.5703125" style="1" customWidth="1"/>
    <col min="1235" max="1235" width="26.42578125" style="1" customWidth="1"/>
    <col min="1236" max="1241" width="0" style="1" hidden="1" customWidth="1"/>
    <col min="1242" max="1242" width="0.140625" style="1" customWidth="1"/>
    <col min="1243" max="1249" width="8.85546875" style="1" customWidth="1"/>
    <col min="1250" max="1250" width="9.140625" style="1"/>
    <col min="1251" max="1251" width="9.85546875" style="1" customWidth="1"/>
    <col min="1252" max="1252" width="13.7109375" style="1" customWidth="1"/>
    <col min="1253" max="1253" width="9.140625" style="1"/>
    <col min="1254" max="1254" width="10.7109375" style="1" customWidth="1"/>
    <col min="1255" max="1255" width="19.140625" style="1" customWidth="1"/>
    <col min="1256" max="1257" width="9.5703125" style="1" customWidth="1"/>
    <col min="1258" max="1258" width="25.28515625" style="1" customWidth="1"/>
    <col min="1259" max="1286" width="9.5703125" style="1" customWidth="1"/>
    <col min="1287" max="1488" width="9.140625" style="1"/>
    <col min="1489" max="1489" width="11" style="1" customWidth="1"/>
    <col min="1490" max="1490" width="0.5703125" style="1" customWidth="1"/>
    <col min="1491" max="1491" width="26.42578125" style="1" customWidth="1"/>
    <col min="1492" max="1497" width="0" style="1" hidden="1" customWidth="1"/>
    <col min="1498" max="1498" width="0.140625" style="1" customWidth="1"/>
    <col min="1499" max="1505" width="8.85546875" style="1" customWidth="1"/>
    <col min="1506" max="1506" width="9.140625" style="1"/>
    <col min="1507" max="1507" width="9.85546875" style="1" customWidth="1"/>
    <col min="1508" max="1508" width="13.7109375" style="1" customWidth="1"/>
    <col min="1509" max="1509" width="9.140625" style="1"/>
    <col min="1510" max="1510" width="10.7109375" style="1" customWidth="1"/>
    <col min="1511" max="1511" width="19.140625" style="1" customWidth="1"/>
    <col min="1512" max="1513" width="9.5703125" style="1" customWidth="1"/>
    <col min="1514" max="1514" width="25.28515625" style="1" customWidth="1"/>
    <col min="1515" max="1542" width="9.5703125" style="1" customWidth="1"/>
    <col min="1543" max="1744" width="9.140625" style="1"/>
    <col min="1745" max="1745" width="11" style="1" customWidth="1"/>
    <col min="1746" max="1746" width="0.5703125" style="1" customWidth="1"/>
    <col min="1747" max="1747" width="26.42578125" style="1" customWidth="1"/>
    <col min="1748" max="1753" width="0" style="1" hidden="1" customWidth="1"/>
    <col min="1754" max="1754" width="0.140625" style="1" customWidth="1"/>
    <col min="1755" max="1761" width="8.85546875" style="1" customWidth="1"/>
    <col min="1762" max="1762" width="9.140625" style="1"/>
    <col min="1763" max="1763" width="9.85546875" style="1" customWidth="1"/>
    <col min="1764" max="1764" width="13.7109375" style="1" customWidth="1"/>
    <col min="1765" max="1765" width="9.140625" style="1"/>
    <col min="1766" max="1766" width="10.7109375" style="1" customWidth="1"/>
    <col min="1767" max="1767" width="19.140625" style="1" customWidth="1"/>
    <col min="1768" max="1769" width="9.5703125" style="1" customWidth="1"/>
    <col min="1770" max="1770" width="25.28515625" style="1" customWidth="1"/>
    <col min="1771" max="1798" width="9.5703125" style="1" customWidth="1"/>
    <col min="1799" max="2000" width="9.140625" style="1"/>
    <col min="2001" max="2001" width="11" style="1" customWidth="1"/>
    <col min="2002" max="2002" width="0.5703125" style="1" customWidth="1"/>
    <col min="2003" max="2003" width="26.42578125" style="1" customWidth="1"/>
    <col min="2004" max="2009" width="0" style="1" hidden="1" customWidth="1"/>
    <col min="2010" max="2010" width="0.140625" style="1" customWidth="1"/>
    <col min="2011" max="2017" width="8.85546875" style="1" customWidth="1"/>
    <col min="2018" max="2018" width="9.140625" style="1"/>
    <col min="2019" max="2019" width="9.85546875" style="1" customWidth="1"/>
    <col min="2020" max="2020" width="13.7109375" style="1" customWidth="1"/>
    <col min="2021" max="2021" width="9.140625" style="1"/>
    <col min="2022" max="2022" width="10.7109375" style="1" customWidth="1"/>
    <col min="2023" max="2023" width="19.140625" style="1" customWidth="1"/>
    <col min="2024" max="2025" width="9.5703125" style="1" customWidth="1"/>
    <col min="2026" max="2026" width="25.28515625" style="1" customWidth="1"/>
    <col min="2027" max="2054" width="9.5703125" style="1" customWidth="1"/>
    <col min="2055" max="2256" width="9.140625" style="1"/>
    <col min="2257" max="2257" width="11" style="1" customWidth="1"/>
    <col min="2258" max="2258" width="0.5703125" style="1" customWidth="1"/>
    <col min="2259" max="2259" width="26.42578125" style="1" customWidth="1"/>
    <col min="2260" max="2265" width="0" style="1" hidden="1" customWidth="1"/>
    <col min="2266" max="2266" width="0.140625" style="1" customWidth="1"/>
    <col min="2267" max="2273" width="8.85546875" style="1" customWidth="1"/>
    <col min="2274" max="2274" width="9.140625" style="1"/>
    <col min="2275" max="2275" width="9.85546875" style="1" customWidth="1"/>
    <col min="2276" max="2276" width="13.7109375" style="1" customWidth="1"/>
    <col min="2277" max="2277" width="9.140625" style="1"/>
    <col min="2278" max="2278" width="10.7109375" style="1" customWidth="1"/>
    <col min="2279" max="2279" width="19.140625" style="1" customWidth="1"/>
    <col min="2280" max="2281" width="9.5703125" style="1" customWidth="1"/>
    <col min="2282" max="2282" width="25.28515625" style="1" customWidth="1"/>
    <col min="2283" max="2310" width="9.5703125" style="1" customWidth="1"/>
    <col min="2311" max="2512" width="9.140625" style="1"/>
    <col min="2513" max="2513" width="11" style="1" customWidth="1"/>
    <col min="2514" max="2514" width="0.5703125" style="1" customWidth="1"/>
    <col min="2515" max="2515" width="26.42578125" style="1" customWidth="1"/>
    <col min="2516" max="2521" width="0" style="1" hidden="1" customWidth="1"/>
    <col min="2522" max="2522" width="0.140625" style="1" customWidth="1"/>
    <col min="2523" max="2529" width="8.85546875" style="1" customWidth="1"/>
    <col min="2530" max="2530" width="9.140625" style="1"/>
    <col min="2531" max="2531" width="9.85546875" style="1" customWidth="1"/>
    <col min="2532" max="2532" width="13.7109375" style="1" customWidth="1"/>
    <col min="2533" max="2533" width="9.140625" style="1"/>
    <col min="2534" max="2534" width="10.7109375" style="1" customWidth="1"/>
    <col min="2535" max="2535" width="19.140625" style="1" customWidth="1"/>
    <col min="2536" max="2537" width="9.5703125" style="1" customWidth="1"/>
    <col min="2538" max="2538" width="25.28515625" style="1" customWidth="1"/>
    <col min="2539" max="2566" width="9.5703125" style="1" customWidth="1"/>
    <col min="2567" max="2768" width="9.140625" style="1"/>
    <col min="2769" max="2769" width="11" style="1" customWidth="1"/>
    <col min="2770" max="2770" width="0.5703125" style="1" customWidth="1"/>
    <col min="2771" max="2771" width="26.42578125" style="1" customWidth="1"/>
    <col min="2772" max="2777" width="0" style="1" hidden="1" customWidth="1"/>
    <col min="2778" max="2778" width="0.140625" style="1" customWidth="1"/>
    <col min="2779" max="2785" width="8.85546875" style="1" customWidth="1"/>
    <col min="2786" max="2786" width="9.140625" style="1"/>
    <col min="2787" max="2787" width="9.85546875" style="1" customWidth="1"/>
    <col min="2788" max="2788" width="13.7109375" style="1" customWidth="1"/>
    <col min="2789" max="2789" width="9.140625" style="1"/>
    <col min="2790" max="2790" width="10.7109375" style="1" customWidth="1"/>
    <col min="2791" max="2791" width="19.140625" style="1" customWidth="1"/>
    <col min="2792" max="2793" width="9.5703125" style="1" customWidth="1"/>
    <col min="2794" max="2794" width="25.28515625" style="1" customWidth="1"/>
    <col min="2795" max="2822" width="9.5703125" style="1" customWidth="1"/>
    <col min="2823" max="3024" width="9.140625" style="1"/>
    <col min="3025" max="3025" width="11" style="1" customWidth="1"/>
    <col min="3026" max="3026" width="0.5703125" style="1" customWidth="1"/>
    <col min="3027" max="3027" width="26.42578125" style="1" customWidth="1"/>
    <col min="3028" max="3033" width="0" style="1" hidden="1" customWidth="1"/>
    <col min="3034" max="3034" width="0.140625" style="1" customWidth="1"/>
    <col min="3035" max="3041" width="8.85546875" style="1" customWidth="1"/>
    <col min="3042" max="3042" width="9.140625" style="1"/>
    <col min="3043" max="3043" width="9.85546875" style="1" customWidth="1"/>
    <col min="3044" max="3044" width="13.7109375" style="1" customWidth="1"/>
    <col min="3045" max="3045" width="9.140625" style="1"/>
    <col min="3046" max="3046" width="10.7109375" style="1" customWidth="1"/>
    <col min="3047" max="3047" width="19.140625" style="1" customWidth="1"/>
    <col min="3048" max="3049" width="9.5703125" style="1" customWidth="1"/>
    <col min="3050" max="3050" width="25.28515625" style="1" customWidth="1"/>
    <col min="3051" max="3078" width="9.5703125" style="1" customWidth="1"/>
    <col min="3079" max="3280" width="9.140625" style="1"/>
    <col min="3281" max="3281" width="11" style="1" customWidth="1"/>
    <col min="3282" max="3282" width="0.5703125" style="1" customWidth="1"/>
    <col min="3283" max="3283" width="26.42578125" style="1" customWidth="1"/>
    <col min="3284" max="3289" width="0" style="1" hidden="1" customWidth="1"/>
    <col min="3290" max="3290" width="0.140625" style="1" customWidth="1"/>
    <col min="3291" max="3297" width="8.85546875" style="1" customWidth="1"/>
    <col min="3298" max="3298" width="9.140625" style="1"/>
    <col min="3299" max="3299" width="9.85546875" style="1" customWidth="1"/>
    <col min="3300" max="3300" width="13.7109375" style="1" customWidth="1"/>
    <col min="3301" max="3301" width="9.140625" style="1"/>
    <col min="3302" max="3302" width="10.7109375" style="1" customWidth="1"/>
    <col min="3303" max="3303" width="19.140625" style="1" customWidth="1"/>
    <col min="3304" max="3305" width="9.5703125" style="1" customWidth="1"/>
    <col min="3306" max="3306" width="25.28515625" style="1" customWidth="1"/>
    <col min="3307" max="3334" width="9.5703125" style="1" customWidth="1"/>
    <col min="3335" max="3536" width="9.140625" style="1"/>
    <col min="3537" max="3537" width="11" style="1" customWidth="1"/>
    <col min="3538" max="3538" width="0.5703125" style="1" customWidth="1"/>
    <col min="3539" max="3539" width="26.42578125" style="1" customWidth="1"/>
    <col min="3540" max="3545" width="0" style="1" hidden="1" customWidth="1"/>
    <col min="3546" max="3546" width="0.140625" style="1" customWidth="1"/>
    <col min="3547" max="3553" width="8.85546875" style="1" customWidth="1"/>
    <col min="3554" max="3554" width="9.140625" style="1"/>
    <col min="3555" max="3555" width="9.85546875" style="1" customWidth="1"/>
    <col min="3556" max="3556" width="13.7109375" style="1" customWidth="1"/>
    <col min="3557" max="3557" width="9.140625" style="1"/>
    <col min="3558" max="3558" width="10.7109375" style="1" customWidth="1"/>
    <col min="3559" max="3559" width="19.140625" style="1" customWidth="1"/>
    <col min="3560" max="3561" width="9.5703125" style="1" customWidth="1"/>
    <col min="3562" max="3562" width="25.28515625" style="1" customWidth="1"/>
    <col min="3563" max="3590" width="9.5703125" style="1" customWidth="1"/>
    <col min="3591" max="3792" width="9.140625" style="1"/>
    <col min="3793" max="3793" width="11" style="1" customWidth="1"/>
    <col min="3794" max="3794" width="0.5703125" style="1" customWidth="1"/>
    <col min="3795" max="3795" width="26.42578125" style="1" customWidth="1"/>
    <col min="3796" max="3801" width="0" style="1" hidden="1" customWidth="1"/>
    <col min="3802" max="3802" width="0.140625" style="1" customWidth="1"/>
    <col min="3803" max="3809" width="8.85546875" style="1" customWidth="1"/>
    <col min="3810" max="3810" width="9.140625" style="1"/>
    <col min="3811" max="3811" width="9.85546875" style="1" customWidth="1"/>
    <col min="3812" max="3812" width="13.7109375" style="1" customWidth="1"/>
    <col min="3813" max="3813" width="9.140625" style="1"/>
    <col min="3814" max="3814" width="10.7109375" style="1" customWidth="1"/>
    <col min="3815" max="3815" width="19.140625" style="1" customWidth="1"/>
    <col min="3816" max="3817" width="9.5703125" style="1" customWidth="1"/>
    <col min="3818" max="3818" width="25.28515625" style="1" customWidth="1"/>
    <col min="3819" max="3846" width="9.5703125" style="1" customWidth="1"/>
    <col min="3847" max="4048" width="9.140625" style="1"/>
    <col min="4049" max="4049" width="11" style="1" customWidth="1"/>
    <col min="4050" max="4050" width="0.5703125" style="1" customWidth="1"/>
    <col min="4051" max="4051" width="26.42578125" style="1" customWidth="1"/>
    <col min="4052" max="4057" width="0" style="1" hidden="1" customWidth="1"/>
    <col min="4058" max="4058" width="0.140625" style="1" customWidth="1"/>
    <col min="4059" max="4065" width="8.85546875" style="1" customWidth="1"/>
    <col min="4066" max="4066" width="9.140625" style="1"/>
    <col min="4067" max="4067" width="9.85546875" style="1" customWidth="1"/>
    <col min="4068" max="4068" width="13.7109375" style="1" customWidth="1"/>
    <col min="4069" max="4069" width="9.140625" style="1"/>
    <col min="4070" max="4070" width="10.7109375" style="1" customWidth="1"/>
    <col min="4071" max="4071" width="19.140625" style="1" customWidth="1"/>
    <col min="4072" max="4073" width="9.5703125" style="1" customWidth="1"/>
    <col min="4074" max="4074" width="25.28515625" style="1" customWidth="1"/>
    <col min="4075" max="4102" width="9.5703125" style="1" customWidth="1"/>
    <col min="4103" max="4304" width="9.140625" style="1"/>
    <col min="4305" max="4305" width="11" style="1" customWidth="1"/>
    <col min="4306" max="4306" width="0.5703125" style="1" customWidth="1"/>
    <col min="4307" max="4307" width="26.42578125" style="1" customWidth="1"/>
    <col min="4308" max="4313" width="0" style="1" hidden="1" customWidth="1"/>
    <col min="4314" max="4314" width="0.140625" style="1" customWidth="1"/>
    <col min="4315" max="4321" width="8.85546875" style="1" customWidth="1"/>
    <col min="4322" max="4322" width="9.140625" style="1"/>
    <col min="4323" max="4323" width="9.85546875" style="1" customWidth="1"/>
    <col min="4324" max="4324" width="13.7109375" style="1" customWidth="1"/>
    <col min="4325" max="4325" width="9.140625" style="1"/>
    <col min="4326" max="4326" width="10.7109375" style="1" customWidth="1"/>
    <col min="4327" max="4327" width="19.140625" style="1" customWidth="1"/>
    <col min="4328" max="4329" width="9.5703125" style="1" customWidth="1"/>
    <col min="4330" max="4330" width="25.28515625" style="1" customWidth="1"/>
    <col min="4331" max="4358" width="9.5703125" style="1" customWidth="1"/>
    <col min="4359" max="4560" width="9.140625" style="1"/>
    <col min="4561" max="4561" width="11" style="1" customWidth="1"/>
    <col min="4562" max="4562" width="0.5703125" style="1" customWidth="1"/>
    <col min="4563" max="4563" width="26.42578125" style="1" customWidth="1"/>
    <col min="4564" max="4569" width="0" style="1" hidden="1" customWidth="1"/>
    <col min="4570" max="4570" width="0.140625" style="1" customWidth="1"/>
    <col min="4571" max="4577" width="8.85546875" style="1" customWidth="1"/>
    <col min="4578" max="4578" width="9.140625" style="1"/>
    <col min="4579" max="4579" width="9.85546875" style="1" customWidth="1"/>
    <col min="4580" max="4580" width="13.7109375" style="1" customWidth="1"/>
    <col min="4581" max="4581" width="9.140625" style="1"/>
    <col min="4582" max="4582" width="10.7109375" style="1" customWidth="1"/>
    <col min="4583" max="4583" width="19.140625" style="1" customWidth="1"/>
    <col min="4584" max="4585" width="9.5703125" style="1" customWidth="1"/>
    <col min="4586" max="4586" width="25.28515625" style="1" customWidth="1"/>
    <col min="4587" max="4614" width="9.5703125" style="1" customWidth="1"/>
    <col min="4615" max="4816" width="9.140625" style="1"/>
    <col min="4817" max="4817" width="11" style="1" customWidth="1"/>
    <col min="4818" max="4818" width="0.5703125" style="1" customWidth="1"/>
    <col min="4819" max="4819" width="26.42578125" style="1" customWidth="1"/>
    <col min="4820" max="4825" width="0" style="1" hidden="1" customWidth="1"/>
    <col min="4826" max="4826" width="0.140625" style="1" customWidth="1"/>
    <col min="4827" max="4833" width="8.85546875" style="1" customWidth="1"/>
    <col min="4834" max="4834" width="9.140625" style="1"/>
    <col min="4835" max="4835" width="9.85546875" style="1" customWidth="1"/>
    <col min="4836" max="4836" width="13.7109375" style="1" customWidth="1"/>
    <col min="4837" max="4837" width="9.140625" style="1"/>
    <col min="4838" max="4838" width="10.7109375" style="1" customWidth="1"/>
    <col min="4839" max="4839" width="19.140625" style="1" customWidth="1"/>
    <col min="4840" max="4841" width="9.5703125" style="1" customWidth="1"/>
    <col min="4842" max="4842" width="25.28515625" style="1" customWidth="1"/>
    <col min="4843" max="4870" width="9.5703125" style="1" customWidth="1"/>
    <col min="4871" max="5072" width="9.140625" style="1"/>
    <col min="5073" max="5073" width="11" style="1" customWidth="1"/>
    <col min="5074" max="5074" width="0.5703125" style="1" customWidth="1"/>
    <col min="5075" max="5075" width="26.42578125" style="1" customWidth="1"/>
    <col min="5076" max="5081" width="0" style="1" hidden="1" customWidth="1"/>
    <col min="5082" max="5082" width="0.140625" style="1" customWidth="1"/>
    <col min="5083" max="5089" width="8.85546875" style="1" customWidth="1"/>
    <col min="5090" max="5090" width="9.140625" style="1"/>
    <col min="5091" max="5091" width="9.85546875" style="1" customWidth="1"/>
    <col min="5092" max="5092" width="13.7109375" style="1" customWidth="1"/>
    <col min="5093" max="5093" width="9.140625" style="1"/>
    <col min="5094" max="5094" width="10.7109375" style="1" customWidth="1"/>
    <col min="5095" max="5095" width="19.140625" style="1" customWidth="1"/>
    <col min="5096" max="5097" width="9.5703125" style="1" customWidth="1"/>
    <col min="5098" max="5098" width="25.28515625" style="1" customWidth="1"/>
    <col min="5099" max="5126" width="9.5703125" style="1" customWidth="1"/>
    <col min="5127" max="5328" width="9.140625" style="1"/>
    <col min="5329" max="5329" width="11" style="1" customWidth="1"/>
    <col min="5330" max="5330" width="0.5703125" style="1" customWidth="1"/>
    <col min="5331" max="5331" width="26.42578125" style="1" customWidth="1"/>
    <col min="5332" max="5337" width="0" style="1" hidden="1" customWidth="1"/>
    <col min="5338" max="5338" width="0.140625" style="1" customWidth="1"/>
    <col min="5339" max="5345" width="8.85546875" style="1" customWidth="1"/>
    <col min="5346" max="5346" width="9.140625" style="1"/>
    <col min="5347" max="5347" width="9.85546875" style="1" customWidth="1"/>
    <col min="5348" max="5348" width="13.7109375" style="1" customWidth="1"/>
    <col min="5349" max="5349" width="9.140625" style="1"/>
    <col min="5350" max="5350" width="10.7109375" style="1" customWidth="1"/>
    <col min="5351" max="5351" width="19.140625" style="1" customWidth="1"/>
    <col min="5352" max="5353" width="9.5703125" style="1" customWidth="1"/>
    <col min="5354" max="5354" width="25.28515625" style="1" customWidth="1"/>
    <col min="5355" max="5382" width="9.5703125" style="1" customWidth="1"/>
    <col min="5383" max="5584" width="9.140625" style="1"/>
    <col min="5585" max="5585" width="11" style="1" customWidth="1"/>
    <col min="5586" max="5586" width="0.5703125" style="1" customWidth="1"/>
    <col min="5587" max="5587" width="26.42578125" style="1" customWidth="1"/>
    <col min="5588" max="5593" width="0" style="1" hidden="1" customWidth="1"/>
    <col min="5594" max="5594" width="0.140625" style="1" customWidth="1"/>
    <col min="5595" max="5601" width="8.85546875" style="1" customWidth="1"/>
    <col min="5602" max="5602" width="9.140625" style="1"/>
    <col min="5603" max="5603" width="9.85546875" style="1" customWidth="1"/>
    <col min="5604" max="5604" width="13.7109375" style="1" customWidth="1"/>
    <col min="5605" max="5605" width="9.140625" style="1"/>
    <col min="5606" max="5606" width="10.7109375" style="1" customWidth="1"/>
    <col min="5607" max="5607" width="19.140625" style="1" customWidth="1"/>
    <col min="5608" max="5609" width="9.5703125" style="1" customWidth="1"/>
    <col min="5610" max="5610" width="25.28515625" style="1" customWidth="1"/>
    <col min="5611" max="5638" width="9.5703125" style="1" customWidth="1"/>
    <col min="5639" max="5840" width="9.140625" style="1"/>
    <col min="5841" max="5841" width="11" style="1" customWidth="1"/>
    <col min="5842" max="5842" width="0.5703125" style="1" customWidth="1"/>
    <col min="5843" max="5843" width="26.42578125" style="1" customWidth="1"/>
    <col min="5844" max="5849" width="0" style="1" hidden="1" customWidth="1"/>
    <col min="5850" max="5850" width="0.140625" style="1" customWidth="1"/>
    <col min="5851" max="5857" width="8.85546875" style="1" customWidth="1"/>
    <col min="5858" max="5858" width="9.140625" style="1"/>
    <col min="5859" max="5859" width="9.85546875" style="1" customWidth="1"/>
    <col min="5860" max="5860" width="13.7109375" style="1" customWidth="1"/>
    <col min="5861" max="5861" width="9.140625" style="1"/>
    <col min="5862" max="5862" width="10.7109375" style="1" customWidth="1"/>
    <col min="5863" max="5863" width="19.140625" style="1" customWidth="1"/>
    <col min="5864" max="5865" width="9.5703125" style="1" customWidth="1"/>
    <col min="5866" max="5866" width="25.28515625" style="1" customWidth="1"/>
    <col min="5867" max="5894" width="9.5703125" style="1" customWidth="1"/>
    <col min="5895" max="6096" width="9.140625" style="1"/>
    <col min="6097" max="6097" width="11" style="1" customWidth="1"/>
    <col min="6098" max="6098" width="0.5703125" style="1" customWidth="1"/>
    <col min="6099" max="6099" width="26.42578125" style="1" customWidth="1"/>
    <col min="6100" max="6105" width="0" style="1" hidden="1" customWidth="1"/>
    <col min="6106" max="6106" width="0.140625" style="1" customWidth="1"/>
    <col min="6107" max="6113" width="8.85546875" style="1" customWidth="1"/>
    <col min="6114" max="6114" width="9.140625" style="1"/>
    <col min="6115" max="6115" width="9.85546875" style="1" customWidth="1"/>
    <col min="6116" max="6116" width="13.7109375" style="1" customWidth="1"/>
    <col min="6117" max="6117" width="9.140625" style="1"/>
    <col min="6118" max="6118" width="10.7109375" style="1" customWidth="1"/>
    <col min="6119" max="6119" width="19.140625" style="1" customWidth="1"/>
    <col min="6120" max="6121" width="9.5703125" style="1" customWidth="1"/>
    <col min="6122" max="6122" width="25.28515625" style="1" customWidth="1"/>
    <col min="6123" max="6150" width="9.5703125" style="1" customWidth="1"/>
    <col min="6151" max="6352" width="9.140625" style="1"/>
    <col min="6353" max="6353" width="11" style="1" customWidth="1"/>
    <col min="6354" max="6354" width="0.5703125" style="1" customWidth="1"/>
    <col min="6355" max="6355" width="26.42578125" style="1" customWidth="1"/>
    <col min="6356" max="6361" width="0" style="1" hidden="1" customWidth="1"/>
    <col min="6362" max="6362" width="0.140625" style="1" customWidth="1"/>
    <col min="6363" max="6369" width="8.85546875" style="1" customWidth="1"/>
    <col min="6370" max="6370" width="9.140625" style="1"/>
    <col min="6371" max="6371" width="9.85546875" style="1" customWidth="1"/>
    <col min="6372" max="6372" width="13.7109375" style="1" customWidth="1"/>
    <col min="6373" max="6373" width="9.140625" style="1"/>
    <col min="6374" max="6374" width="10.7109375" style="1" customWidth="1"/>
    <col min="6375" max="6375" width="19.140625" style="1" customWidth="1"/>
    <col min="6376" max="6377" width="9.5703125" style="1" customWidth="1"/>
    <col min="6378" max="6378" width="25.28515625" style="1" customWidth="1"/>
    <col min="6379" max="6406" width="9.5703125" style="1" customWidth="1"/>
    <col min="6407" max="6608" width="9.140625" style="1"/>
    <col min="6609" max="6609" width="11" style="1" customWidth="1"/>
    <col min="6610" max="6610" width="0.5703125" style="1" customWidth="1"/>
    <col min="6611" max="6611" width="26.42578125" style="1" customWidth="1"/>
    <col min="6612" max="6617" width="0" style="1" hidden="1" customWidth="1"/>
    <col min="6618" max="6618" width="0.140625" style="1" customWidth="1"/>
    <col min="6619" max="6625" width="8.85546875" style="1" customWidth="1"/>
    <col min="6626" max="6626" width="9.140625" style="1"/>
    <col min="6627" max="6627" width="9.85546875" style="1" customWidth="1"/>
    <col min="6628" max="6628" width="13.7109375" style="1" customWidth="1"/>
    <col min="6629" max="6629" width="9.140625" style="1"/>
    <col min="6630" max="6630" width="10.7109375" style="1" customWidth="1"/>
    <col min="6631" max="6631" width="19.140625" style="1" customWidth="1"/>
    <col min="6632" max="6633" width="9.5703125" style="1" customWidth="1"/>
    <col min="6634" max="6634" width="25.28515625" style="1" customWidth="1"/>
    <col min="6635" max="6662" width="9.5703125" style="1" customWidth="1"/>
    <col min="6663" max="6864" width="9.140625" style="1"/>
    <col min="6865" max="6865" width="11" style="1" customWidth="1"/>
    <col min="6866" max="6866" width="0.5703125" style="1" customWidth="1"/>
    <col min="6867" max="6867" width="26.42578125" style="1" customWidth="1"/>
    <col min="6868" max="6873" width="0" style="1" hidden="1" customWidth="1"/>
    <col min="6874" max="6874" width="0.140625" style="1" customWidth="1"/>
    <col min="6875" max="6881" width="8.85546875" style="1" customWidth="1"/>
    <col min="6882" max="6882" width="9.140625" style="1"/>
    <col min="6883" max="6883" width="9.85546875" style="1" customWidth="1"/>
    <col min="6884" max="6884" width="13.7109375" style="1" customWidth="1"/>
    <col min="6885" max="6885" width="9.140625" style="1"/>
    <col min="6886" max="6886" width="10.7109375" style="1" customWidth="1"/>
    <col min="6887" max="6887" width="19.140625" style="1" customWidth="1"/>
    <col min="6888" max="6889" width="9.5703125" style="1" customWidth="1"/>
    <col min="6890" max="6890" width="25.28515625" style="1" customWidth="1"/>
    <col min="6891" max="6918" width="9.5703125" style="1" customWidth="1"/>
    <col min="6919" max="7120" width="9.140625" style="1"/>
    <col min="7121" max="7121" width="11" style="1" customWidth="1"/>
    <col min="7122" max="7122" width="0.5703125" style="1" customWidth="1"/>
    <col min="7123" max="7123" width="26.42578125" style="1" customWidth="1"/>
    <col min="7124" max="7129" width="0" style="1" hidden="1" customWidth="1"/>
    <col min="7130" max="7130" width="0.140625" style="1" customWidth="1"/>
    <col min="7131" max="7137" width="8.85546875" style="1" customWidth="1"/>
    <col min="7138" max="7138" width="9.140625" style="1"/>
    <col min="7139" max="7139" width="9.85546875" style="1" customWidth="1"/>
    <col min="7140" max="7140" width="13.7109375" style="1" customWidth="1"/>
    <col min="7141" max="7141" width="9.140625" style="1"/>
    <col min="7142" max="7142" width="10.7109375" style="1" customWidth="1"/>
    <col min="7143" max="7143" width="19.140625" style="1" customWidth="1"/>
    <col min="7144" max="7145" width="9.5703125" style="1" customWidth="1"/>
    <col min="7146" max="7146" width="25.28515625" style="1" customWidth="1"/>
    <col min="7147" max="7174" width="9.5703125" style="1" customWidth="1"/>
    <col min="7175" max="7376" width="9.140625" style="1"/>
    <col min="7377" max="7377" width="11" style="1" customWidth="1"/>
    <col min="7378" max="7378" width="0.5703125" style="1" customWidth="1"/>
    <col min="7379" max="7379" width="26.42578125" style="1" customWidth="1"/>
    <col min="7380" max="7385" width="0" style="1" hidden="1" customWidth="1"/>
    <col min="7386" max="7386" width="0.140625" style="1" customWidth="1"/>
    <col min="7387" max="7393" width="8.85546875" style="1" customWidth="1"/>
    <col min="7394" max="7394" width="9.140625" style="1"/>
    <col min="7395" max="7395" width="9.85546875" style="1" customWidth="1"/>
    <col min="7396" max="7396" width="13.7109375" style="1" customWidth="1"/>
    <col min="7397" max="7397" width="9.140625" style="1"/>
    <col min="7398" max="7398" width="10.7109375" style="1" customWidth="1"/>
    <col min="7399" max="7399" width="19.140625" style="1" customWidth="1"/>
    <col min="7400" max="7401" width="9.5703125" style="1" customWidth="1"/>
    <col min="7402" max="7402" width="25.28515625" style="1" customWidth="1"/>
    <col min="7403" max="7430" width="9.5703125" style="1" customWidth="1"/>
    <col min="7431" max="7632" width="9.140625" style="1"/>
    <col min="7633" max="7633" width="11" style="1" customWidth="1"/>
    <col min="7634" max="7634" width="0.5703125" style="1" customWidth="1"/>
    <col min="7635" max="7635" width="26.42578125" style="1" customWidth="1"/>
    <col min="7636" max="7641" width="0" style="1" hidden="1" customWidth="1"/>
    <col min="7642" max="7642" width="0.140625" style="1" customWidth="1"/>
    <col min="7643" max="7649" width="8.85546875" style="1" customWidth="1"/>
    <col min="7650" max="7650" width="9.140625" style="1"/>
    <col min="7651" max="7651" width="9.85546875" style="1" customWidth="1"/>
    <col min="7652" max="7652" width="13.7109375" style="1" customWidth="1"/>
    <col min="7653" max="7653" width="9.140625" style="1"/>
    <col min="7654" max="7654" width="10.7109375" style="1" customWidth="1"/>
    <col min="7655" max="7655" width="19.140625" style="1" customWidth="1"/>
    <col min="7656" max="7657" width="9.5703125" style="1" customWidth="1"/>
    <col min="7658" max="7658" width="25.28515625" style="1" customWidth="1"/>
    <col min="7659" max="7686" width="9.5703125" style="1" customWidth="1"/>
    <col min="7687" max="7888" width="9.140625" style="1"/>
    <col min="7889" max="7889" width="11" style="1" customWidth="1"/>
    <col min="7890" max="7890" width="0.5703125" style="1" customWidth="1"/>
    <col min="7891" max="7891" width="26.42578125" style="1" customWidth="1"/>
    <col min="7892" max="7897" width="0" style="1" hidden="1" customWidth="1"/>
    <col min="7898" max="7898" width="0.140625" style="1" customWidth="1"/>
    <col min="7899" max="7905" width="8.85546875" style="1" customWidth="1"/>
    <col min="7906" max="7906" width="9.140625" style="1"/>
    <col min="7907" max="7907" width="9.85546875" style="1" customWidth="1"/>
    <col min="7908" max="7908" width="13.7109375" style="1" customWidth="1"/>
    <col min="7909" max="7909" width="9.140625" style="1"/>
    <col min="7910" max="7910" width="10.7109375" style="1" customWidth="1"/>
    <col min="7911" max="7911" width="19.140625" style="1" customWidth="1"/>
    <col min="7912" max="7913" width="9.5703125" style="1" customWidth="1"/>
    <col min="7914" max="7914" width="25.28515625" style="1" customWidth="1"/>
    <col min="7915" max="7942" width="9.5703125" style="1" customWidth="1"/>
    <col min="7943" max="8144" width="9.140625" style="1"/>
    <col min="8145" max="8145" width="11" style="1" customWidth="1"/>
    <col min="8146" max="8146" width="0.5703125" style="1" customWidth="1"/>
    <col min="8147" max="8147" width="26.42578125" style="1" customWidth="1"/>
    <col min="8148" max="8153" width="0" style="1" hidden="1" customWidth="1"/>
    <col min="8154" max="8154" width="0.140625" style="1" customWidth="1"/>
    <col min="8155" max="8161" width="8.85546875" style="1" customWidth="1"/>
    <col min="8162" max="8162" width="9.140625" style="1"/>
    <col min="8163" max="8163" width="9.85546875" style="1" customWidth="1"/>
    <col min="8164" max="8164" width="13.7109375" style="1" customWidth="1"/>
    <col min="8165" max="8165" width="9.140625" style="1"/>
    <col min="8166" max="8166" width="10.7109375" style="1" customWidth="1"/>
    <col min="8167" max="8167" width="19.140625" style="1" customWidth="1"/>
    <col min="8168" max="8169" width="9.5703125" style="1" customWidth="1"/>
    <col min="8170" max="8170" width="25.28515625" style="1" customWidth="1"/>
    <col min="8171" max="8198" width="9.5703125" style="1" customWidth="1"/>
    <col min="8199" max="8400" width="9.140625" style="1"/>
    <col min="8401" max="8401" width="11" style="1" customWidth="1"/>
    <col min="8402" max="8402" width="0.5703125" style="1" customWidth="1"/>
    <col min="8403" max="8403" width="26.42578125" style="1" customWidth="1"/>
    <col min="8404" max="8409" width="0" style="1" hidden="1" customWidth="1"/>
    <col min="8410" max="8410" width="0.140625" style="1" customWidth="1"/>
    <col min="8411" max="8417" width="8.85546875" style="1" customWidth="1"/>
    <col min="8418" max="8418" width="9.140625" style="1"/>
    <col min="8419" max="8419" width="9.85546875" style="1" customWidth="1"/>
    <col min="8420" max="8420" width="13.7109375" style="1" customWidth="1"/>
    <col min="8421" max="8421" width="9.140625" style="1"/>
    <col min="8422" max="8422" width="10.7109375" style="1" customWidth="1"/>
    <col min="8423" max="8423" width="19.140625" style="1" customWidth="1"/>
    <col min="8424" max="8425" width="9.5703125" style="1" customWidth="1"/>
    <col min="8426" max="8426" width="25.28515625" style="1" customWidth="1"/>
    <col min="8427" max="8454" width="9.5703125" style="1" customWidth="1"/>
    <col min="8455" max="8656" width="9.140625" style="1"/>
    <col min="8657" max="8657" width="11" style="1" customWidth="1"/>
    <col min="8658" max="8658" width="0.5703125" style="1" customWidth="1"/>
    <col min="8659" max="8659" width="26.42578125" style="1" customWidth="1"/>
    <col min="8660" max="8665" width="0" style="1" hidden="1" customWidth="1"/>
    <col min="8666" max="8666" width="0.140625" style="1" customWidth="1"/>
    <col min="8667" max="8673" width="8.85546875" style="1" customWidth="1"/>
    <col min="8674" max="8674" width="9.140625" style="1"/>
    <col min="8675" max="8675" width="9.85546875" style="1" customWidth="1"/>
    <col min="8676" max="8676" width="13.7109375" style="1" customWidth="1"/>
    <col min="8677" max="8677" width="9.140625" style="1"/>
    <col min="8678" max="8678" width="10.7109375" style="1" customWidth="1"/>
    <col min="8679" max="8679" width="19.140625" style="1" customWidth="1"/>
    <col min="8680" max="8681" width="9.5703125" style="1" customWidth="1"/>
    <col min="8682" max="8682" width="25.28515625" style="1" customWidth="1"/>
    <col min="8683" max="8710" width="9.5703125" style="1" customWidth="1"/>
    <col min="8711" max="8912" width="9.140625" style="1"/>
    <col min="8913" max="8913" width="11" style="1" customWidth="1"/>
    <col min="8914" max="8914" width="0.5703125" style="1" customWidth="1"/>
    <col min="8915" max="8915" width="26.42578125" style="1" customWidth="1"/>
    <col min="8916" max="8921" width="0" style="1" hidden="1" customWidth="1"/>
    <col min="8922" max="8922" width="0.140625" style="1" customWidth="1"/>
    <col min="8923" max="8929" width="8.85546875" style="1" customWidth="1"/>
    <col min="8930" max="8930" width="9.140625" style="1"/>
    <col min="8931" max="8931" width="9.85546875" style="1" customWidth="1"/>
    <col min="8932" max="8932" width="13.7109375" style="1" customWidth="1"/>
    <col min="8933" max="8933" width="9.140625" style="1"/>
    <col min="8934" max="8934" width="10.7109375" style="1" customWidth="1"/>
    <col min="8935" max="8935" width="19.140625" style="1" customWidth="1"/>
    <col min="8936" max="8937" width="9.5703125" style="1" customWidth="1"/>
    <col min="8938" max="8938" width="25.28515625" style="1" customWidth="1"/>
    <col min="8939" max="8966" width="9.5703125" style="1" customWidth="1"/>
    <col min="8967" max="9168" width="9.140625" style="1"/>
    <col min="9169" max="9169" width="11" style="1" customWidth="1"/>
    <col min="9170" max="9170" width="0.5703125" style="1" customWidth="1"/>
    <col min="9171" max="9171" width="26.42578125" style="1" customWidth="1"/>
    <col min="9172" max="9177" width="0" style="1" hidden="1" customWidth="1"/>
    <col min="9178" max="9178" width="0.140625" style="1" customWidth="1"/>
    <col min="9179" max="9185" width="8.85546875" style="1" customWidth="1"/>
    <col min="9186" max="9186" width="9.140625" style="1"/>
    <col min="9187" max="9187" width="9.85546875" style="1" customWidth="1"/>
    <col min="9188" max="9188" width="13.7109375" style="1" customWidth="1"/>
    <col min="9189" max="9189" width="9.140625" style="1"/>
    <col min="9190" max="9190" width="10.7109375" style="1" customWidth="1"/>
    <col min="9191" max="9191" width="19.140625" style="1" customWidth="1"/>
    <col min="9192" max="9193" width="9.5703125" style="1" customWidth="1"/>
    <col min="9194" max="9194" width="25.28515625" style="1" customWidth="1"/>
    <col min="9195" max="9222" width="9.5703125" style="1" customWidth="1"/>
    <col min="9223" max="9424" width="9.140625" style="1"/>
    <col min="9425" max="9425" width="11" style="1" customWidth="1"/>
    <col min="9426" max="9426" width="0.5703125" style="1" customWidth="1"/>
    <col min="9427" max="9427" width="26.42578125" style="1" customWidth="1"/>
    <col min="9428" max="9433" width="0" style="1" hidden="1" customWidth="1"/>
    <col min="9434" max="9434" width="0.140625" style="1" customWidth="1"/>
    <col min="9435" max="9441" width="8.85546875" style="1" customWidth="1"/>
    <col min="9442" max="9442" width="9.140625" style="1"/>
    <col min="9443" max="9443" width="9.85546875" style="1" customWidth="1"/>
    <col min="9444" max="9444" width="13.7109375" style="1" customWidth="1"/>
    <col min="9445" max="9445" width="9.140625" style="1"/>
    <col min="9446" max="9446" width="10.7109375" style="1" customWidth="1"/>
    <col min="9447" max="9447" width="19.140625" style="1" customWidth="1"/>
    <col min="9448" max="9449" width="9.5703125" style="1" customWidth="1"/>
    <col min="9450" max="9450" width="25.28515625" style="1" customWidth="1"/>
    <col min="9451" max="9478" width="9.5703125" style="1" customWidth="1"/>
    <col min="9479" max="9680" width="9.140625" style="1"/>
    <col min="9681" max="9681" width="11" style="1" customWidth="1"/>
    <col min="9682" max="9682" width="0.5703125" style="1" customWidth="1"/>
    <col min="9683" max="9683" width="26.42578125" style="1" customWidth="1"/>
    <col min="9684" max="9689" width="0" style="1" hidden="1" customWidth="1"/>
    <col min="9690" max="9690" width="0.140625" style="1" customWidth="1"/>
    <col min="9691" max="9697" width="8.85546875" style="1" customWidth="1"/>
    <col min="9698" max="9698" width="9.140625" style="1"/>
    <col min="9699" max="9699" width="9.85546875" style="1" customWidth="1"/>
    <col min="9700" max="9700" width="13.7109375" style="1" customWidth="1"/>
    <col min="9701" max="9701" width="9.140625" style="1"/>
    <col min="9702" max="9702" width="10.7109375" style="1" customWidth="1"/>
    <col min="9703" max="9703" width="19.140625" style="1" customWidth="1"/>
    <col min="9704" max="9705" width="9.5703125" style="1" customWidth="1"/>
    <col min="9706" max="9706" width="25.28515625" style="1" customWidth="1"/>
    <col min="9707" max="9734" width="9.5703125" style="1" customWidth="1"/>
    <col min="9735" max="9936" width="9.140625" style="1"/>
    <col min="9937" max="9937" width="11" style="1" customWidth="1"/>
    <col min="9938" max="9938" width="0.5703125" style="1" customWidth="1"/>
    <col min="9939" max="9939" width="26.42578125" style="1" customWidth="1"/>
    <col min="9940" max="9945" width="0" style="1" hidden="1" customWidth="1"/>
    <col min="9946" max="9946" width="0.140625" style="1" customWidth="1"/>
    <col min="9947" max="9953" width="8.85546875" style="1" customWidth="1"/>
    <col min="9954" max="9954" width="9.140625" style="1"/>
    <col min="9955" max="9955" width="9.85546875" style="1" customWidth="1"/>
    <col min="9956" max="9956" width="13.7109375" style="1" customWidth="1"/>
    <col min="9957" max="9957" width="9.140625" style="1"/>
    <col min="9958" max="9958" width="10.7109375" style="1" customWidth="1"/>
    <col min="9959" max="9959" width="19.140625" style="1" customWidth="1"/>
    <col min="9960" max="9961" width="9.5703125" style="1" customWidth="1"/>
    <col min="9962" max="9962" width="25.28515625" style="1" customWidth="1"/>
    <col min="9963" max="9990" width="9.5703125" style="1" customWidth="1"/>
    <col min="9991" max="10192" width="9.140625" style="1"/>
    <col min="10193" max="10193" width="11" style="1" customWidth="1"/>
    <col min="10194" max="10194" width="0.5703125" style="1" customWidth="1"/>
    <col min="10195" max="10195" width="26.42578125" style="1" customWidth="1"/>
    <col min="10196" max="10201" width="0" style="1" hidden="1" customWidth="1"/>
    <col min="10202" max="10202" width="0.140625" style="1" customWidth="1"/>
    <col min="10203" max="10209" width="8.85546875" style="1" customWidth="1"/>
    <col min="10210" max="10210" width="9.140625" style="1"/>
    <col min="10211" max="10211" width="9.85546875" style="1" customWidth="1"/>
    <col min="10212" max="10212" width="13.7109375" style="1" customWidth="1"/>
    <col min="10213" max="10213" width="9.140625" style="1"/>
    <col min="10214" max="10214" width="10.7109375" style="1" customWidth="1"/>
    <col min="10215" max="10215" width="19.140625" style="1" customWidth="1"/>
    <col min="10216" max="10217" width="9.5703125" style="1" customWidth="1"/>
    <col min="10218" max="10218" width="25.28515625" style="1" customWidth="1"/>
    <col min="10219" max="10246" width="9.5703125" style="1" customWidth="1"/>
    <col min="10247" max="10448" width="9.140625" style="1"/>
    <col min="10449" max="10449" width="11" style="1" customWidth="1"/>
    <col min="10450" max="10450" width="0.5703125" style="1" customWidth="1"/>
    <col min="10451" max="10451" width="26.42578125" style="1" customWidth="1"/>
    <col min="10452" max="10457" width="0" style="1" hidden="1" customWidth="1"/>
    <col min="10458" max="10458" width="0.140625" style="1" customWidth="1"/>
    <col min="10459" max="10465" width="8.85546875" style="1" customWidth="1"/>
    <col min="10466" max="10466" width="9.140625" style="1"/>
    <col min="10467" max="10467" width="9.85546875" style="1" customWidth="1"/>
    <col min="10468" max="10468" width="13.7109375" style="1" customWidth="1"/>
    <col min="10469" max="10469" width="9.140625" style="1"/>
    <col min="10470" max="10470" width="10.7109375" style="1" customWidth="1"/>
    <col min="10471" max="10471" width="19.140625" style="1" customWidth="1"/>
    <col min="10472" max="10473" width="9.5703125" style="1" customWidth="1"/>
    <col min="10474" max="10474" width="25.28515625" style="1" customWidth="1"/>
    <col min="10475" max="10502" width="9.5703125" style="1" customWidth="1"/>
    <col min="10503" max="10704" width="9.140625" style="1"/>
    <col min="10705" max="10705" width="11" style="1" customWidth="1"/>
    <col min="10706" max="10706" width="0.5703125" style="1" customWidth="1"/>
    <col min="10707" max="10707" width="26.42578125" style="1" customWidth="1"/>
    <col min="10708" max="10713" width="0" style="1" hidden="1" customWidth="1"/>
    <col min="10714" max="10714" width="0.140625" style="1" customWidth="1"/>
    <col min="10715" max="10721" width="8.85546875" style="1" customWidth="1"/>
    <col min="10722" max="10722" width="9.140625" style="1"/>
    <col min="10723" max="10723" width="9.85546875" style="1" customWidth="1"/>
    <col min="10724" max="10724" width="13.7109375" style="1" customWidth="1"/>
    <col min="10725" max="10725" width="9.140625" style="1"/>
    <col min="10726" max="10726" width="10.7109375" style="1" customWidth="1"/>
    <col min="10727" max="10727" width="19.140625" style="1" customWidth="1"/>
    <col min="10728" max="10729" width="9.5703125" style="1" customWidth="1"/>
    <col min="10730" max="10730" width="25.28515625" style="1" customWidth="1"/>
    <col min="10731" max="10758" width="9.5703125" style="1" customWidth="1"/>
    <col min="10759" max="10960" width="9.140625" style="1"/>
    <col min="10961" max="10961" width="11" style="1" customWidth="1"/>
    <col min="10962" max="10962" width="0.5703125" style="1" customWidth="1"/>
    <col min="10963" max="10963" width="26.42578125" style="1" customWidth="1"/>
    <col min="10964" max="10969" width="0" style="1" hidden="1" customWidth="1"/>
    <col min="10970" max="10970" width="0.140625" style="1" customWidth="1"/>
    <col min="10971" max="10977" width="8.85546875" style="1" customWidth="1"/>
    <col min="10978" max="10978" width="9.140625" style="1"/>
    <col min="10979" max="10979" width="9.85546875" style="1" customWidth="1"/>
    <col min="10980" max="10980" width="13.7109375" style="1" customWidth="1"/>
    <col min="10981" max="10981" width="9.140625" style="1"/>
    <col min="10982" max="10982" width="10.7109375" style="1" customWidth="1"/>
    <col min="10983" max="10983" width="19.140625" style="1" customWidth="1"/>
    <col min="10984" max="10985" width="9.5703125" style="1" customWidth="1"/>
    <col min="10986" max="10986" width="25.28515625" style="1" customWidth="1"/>
    <col min="10987" max="11014" width="9.5703125" style="1" customWidth="1"/>
    <col min="11015" max="11216" width="9.140625" style="1"/>
    <col min="11217" max="11217" width="11" style="1" customWidth="1"/>
    <col min="11218" max="11218" width="0.5703125" style="1" customWidth="1"/>
    <col min="11219" max="11219" width="26.42578125" style="1" customWidth="1"/>
    <col min="11220" max="11225" width="0" style="1" hidden="1" customWidth="1"/>
    <col min="11226" max="11226" width="0.140625" style="1" customWidth="1"/>
    <col min="11227" max="11233" width="8.85546875" style="1" customWidth="1"/>
    <col min="11234" max="11234" width="9.140625" style="1"/>
    <col min="11235" max="11235" width="9.85546875" style="1" customWidth="1"/>
    <col min="11236" max="11236" width="13.7109375" style="1" customWidth="1"/>
    <col min="11237" max="11237" width="9.140625" style="1"/>
    <col min="11238" max="11238" width="10.7109375" style="1" customWidth="1"/>
    <col min="11239" max="11239" width="19.140625" style="1" customWidth="1"/>
    <col min="11240" max="11241" width="9.5703125" style="1" customWidth="1"/>
    <col min="11242" max="11242" width="25.28515625" style="1" customWidth="1"/>
    <col min="11243" max="11270" width="9.5703125" style="1" customWidth="1"/>
    <col min="11271" max="11472" width="9.140625" style="1"/>
    <col min="11473" max="11473" width="11" style="1" customWidth="1"/>
    <col min="11474" max="11474" width="0.5703125" style="1" customWidth="1"/>
    <col min="11475" max="11475" width="26.42578125" style="1" customWidth="1"/>
    <col min="11476" max="11481" width="0" style="1" hidden="1" customWidth="1"/>
    <col min="11482" max="11482" width="0.140625" style="1" customWidth="1"/>
    <col min="11483" max="11489" width="8.85546875" style="1" customWidth="1"/>
    <col min="11490" max="11490" width="9.140625" style="1"/>
    <col min="11491" max="11491" width="9.85546875" style="1" customWidth="1"/>
    <col min="11492" max="11492" width="13.7109375" style="1" customWidth="1"/>
    <col min="11493" max="11493" width="9.140625" style="1"/>
    <col min="11494" max="11494" width="10.7109375" style="1" customWidth="1"/>
    <col min="11495" max="11495" width="19.140625" style="1" customWidth="1"/>
    <col min="11496" max="11497" width="9.5703125" style="1" customWidth="1"/>
    <col min="11498" max="11498" width="25.28515625" style="1" customWidth="1"/>
    <col min="11499" max="11526" width="9.5703125" style="1" customWidth="1"/>
    <col min="11527" max="11728" width="9.140625" style="1"/>
    <col min="11729" max="11729" width="11" style="1" customWidth="1"/>
    <col min="11730" max="11730" width="0.5703125" style="1" customWidth="1"/>
    <col min="11731" max="11731" width="26.42578125" style="1" customWidth="1"/>
    <col min="11732" max="11737" width="0" style="1" hidden="1" customWidth="1"/>
    <col min="11738" max="11738" width="0.140625" style="1" customWidth="1"/>
    <col min="11739" max="11745" width="8.85546875" style="1" customWidth="1"/>
    <col min="11746" max="11746" width="9.140625" style="1"/>
    <col min="11747" max="11747" width="9.85546875" style="1" customWidth="1"/>
    <col min="11748" max="11748" width="13.7109375" style="1" customWidth="1"/>
    <col min="11749" max="11749" width="9.140625" style="1"/>
    <col min="11750" max="11750" width="10.7109375" style="1" customWidth="1"/>
    <col min="11751" max="11751" width="19.140625" style="1" customWidth="1"/>
    <col min="11752" max="11753" width="9.5703125" style="1" customWidth="1"/>
    <col min="11754" max="11754" width="25.28515625" style="1" customWidth="1"/>
    <col min="11755" max="11782" width="9.5703125" style="1" customWidth="1"/>
    <col min="11783" max="11984" width="9.140625" style="1"/>
    <col min="11985" max="11985" width="11" style="1" customWidth="1"/>
    <col min="11986" max="11986" width="0.5703125" style="1" customWidth="1"/>
    <col min="11987" max="11987" width="26.42578125" style="1" customWidth="1"/>
    <col min="11988" max="11993" width="0" style="1" hidden="1" customWidth="1"/>
    <col min="11994" max="11994" width="0.140625" style="1" customWidth="1"/>
    <col min="11995" max="12001" width="8.85546875" style="1" customWidth="1"/>
    <col min="12002" max="12002" width="9.140625" style="1"/>
    <col min="12003" max="12003" width="9.85546875" style="1" customWidth="1"/>
    <col min="12004" max="12004" width="13.7109375" style="1" customWidth="1"/>
    <col min="12005" max="12005" width="9.140625" style="1"/>
    <col min="12006" max="12006" width="10.7109375" style="1" customWidth="1"/>
    <col min="12007" max="12007" width="19.140625" style="1" customWidth="1"/>
    <col min="12008" max="12009" width="9.5703125" style="1" customWidth="1"/>
    <col min="12010" max="12010" width="25.28515625" style="1" customWidth="1"/>
    <col min="12011" max="12038" width="9.5703125" style="1" customWidth="1"/>
    <col min="12039" max="12240" width="9.140625" style="1"/>
    <col min="12241" max="12241" width="11" style="1" customWidth="1"/>
    <col min="12242" max="12242" width="0.5703125" style="1" customWidth="1"/>
    <col min="12243" max="12243" width="26.42578125" style="1" customWidth="1"/>
    <col min="12244" max="12249" width="0" style="1" hidden="1" customWidth="1"/>
    <col min="12250" max="12250" width="0.140625" style="1" customWidth="1"/>
    <col min="12251" max="12257" width="8.85546875" style="1" customWidth="1"/>
    <col min="12258" max="12258" width="9.140625" style="1"/>
    <col min="12259" max="12259" width="9.85546875" style="1" customWidth="1"/>
    <col min="12260" max="12260" width="13.7109375" style="1" customWidth="1"/>
    <col min="12261" max="12261" width="9.140625" style="1"/>
    <col min="12262" max="12262" width="10.7109375" style="1" customWidth="1"/>
    <col min="12263" max="12263" width="19.140625" style="1" customWidth="1"/>
    <col min="12264" max="12265" width="9.5703125" style="1" customWidth="1"/>
    <col min="12266" max="12266" width="25.28515625" style="1" customWidth="1"/>
    <col min="12267" max="12294" width="9.5703125" style="1" customWidth="1"/>
    <col min="12295" max="12496" width="9.140625" style="1"/>
    <col min="12497" max="12497" width="11" style="1" customWidth="1"/>
    <col min="12498" max="12498" width="0.5703125" style="1" customWidth="1"/>
    <col min="12499" max="12499" width="26.42578125" style="1" customWidth="1"/>
    <col min="12500" max="12505" width="0" style="1" hidden="1" customWidth="1"/>
    <col min="12506" max="12506" width="0.140625" style="1" customWidth="1"/>
    <col min="12507" max="12513" width="8.85546875" style="1" customWidth="1"/>
    <col min="12514" max="12514" width="9.140625" style="1"/>
    <col min="12515" max="12515" width="9.85546875" style="1" customWidth="1"/>
    <col min="12516" max="12516" width="13.7109375" style="1" customWidth="1"/>
    <col min="12517" max="12517" width="9.140625" style="1"/>
    <col min="12518" max="12518" width="10.7109375" style="1" customWidth="1"/>
    <col min="12519" max="12519" width="19.140625" style="1" customWidth="1"/>
    <col min="12520" max="12521" width="9.5703125" style="1" customWidth="1"/>
    <col min="12522" max="12522" width="25.28515625" style="1" customWidth="1"/>
    <col min="12523" max="12550" width="9.5703125" style="1" customWidth="1"/>
    <col min="12551" max="12752" width="9.140625" style="1"/>
    <col min="12753" max="12753" width="11" style="1" customWidth="1"/>
    <col min="12754" max="12754" width="0.5703125" style="1" customWidth="1"/>
    <col min="12755" max="12755" width="26.42578125" style="1" customWidth="1"/>
    <col min="12756" max="12761" width="0" style="1" hidden="1" customWidth="1"/>
    <col min="12762" max="12762" width="0.140625" style="1" customWidth="1"/>
    <col min="12763" max="12769" width="8.85546875" style="1" customWidth="1"/>
    <col min="12770" max="12770" width="9.140625" style="1"/>
    <col min="12771" max="12771" width="9.85546875" style="1" customWidth="1"/>
    <col min="12772" max="12772" width="13.7109375" style="1" customWidth="1"/>
    <col min="12773" max="12773" width="9.140625" style="1"/>
    <col min="12774" max="12774" width="10.7109375" style="1" customWidth="1"/>
    <col min="12775" max="12775" width="19.140625" style="1" customWidth="1"/>
    <col min="12776" max="12777" width="9.5703125" style="1" customWidth="1"/>
    <col min="12778" max="12778" width="25.28515625" style="1" customWidth="1"/>
    <col min="12779" max="12806" width="9.5703125" style="1" customWidth="1"/>
    <col min="12807" max="13008" width="9.140625" style="1"/>
    <col min="13009" max="13009" width="11" style="1" customWidth="1"/>
    <col min="13010" max="13010" width="0.5703125" style="1" customWidth="1"/>
    <col min="13011" max="13011" width="26.42578125" style="1" customWidth="1"/>
    <col min="13012" max="13017" width="0" style="1" hidden="1" customWidth="1"/>
    <col min="13018" max="13018" width="0.140625" style="1" customWidth="1"/>
    <col min="13019" max="13025" width="8.85546875" style="1" customWidth="1"/>
    <col min="13026" max="13026" width="9.140625" style="1"/>
    <col min="13027" max="13027" width="9.85546875" style="1" customWidth="1"/>
    <col min="13028" max="13028" width="13.7109375" style="1" customWidth="1"/>
    <col min="13029" max="13029" width="9.140625" style="1"/>
    <col min="13030" max="13030" width="10.7109375" style="1" customWidth="1"/>
    <col min="13031" max="13031" width="19.140625" style="1" customWidth="1"/>
    <col min="13032" max="13033" width="9.5703125" style="1" customWidth="1"/>
    <col min="13034" max="13034" width="25.28515625" style="1" customWidth="1"/>
    <col min="13035" max="13062" width="9.5703125" style="1" customWidth="1"/>
    <col min="13063" max="13264" width="9.140625" style="1"/>
    <col min="13265" max="13265" width="11" style="1" customWidth="1"/>
    <col min="13266" max="13266" width="0.5703125" style="1" customWidth="1"/>
    <col min="13267" max="13267" width="26.42578125" style="1" customWidth="1"/>
    <col min="13268" max="13273" width="0" style="1" hidden="1" customWidth="1"/>
    <col min="13274" max="13274" width="0.140625" style="1" customWidth="1"/>
    <col min="13275" max="13281" width="8.85546875" style="1" customWidth="1"/>
    <col min="13282" max="13282" width="9.140625" style="1"/>
    <col min="13283" max="13283" width="9.85546875" style="1" customWidth="1"/>
    <col min="13284" max="13284" width="13.7109375" style="1" customWidth="1"/>
    <col min="13285" max="13285" width="9.140625" style="1"/>
    <col min="13286" max="13286" width="10.7109375" style="1" customWidth="1"/>
    <col min="13287" max="13287" width="19.140625" style="1" customWidth="1"/>
    <col min="13288" max="13289" width="9.5703125" style="1" customWidth="1"/>
    <col min="13290" max="13290" width="25.28515625" style="1" customWidth="1"/>
    <col min="13291" max="13318" width="9.5703125" style="1" customWidth="1"/>
    <col min="13319" max="13520" width="9.140625" style="1"/>
    <col min="13521" max="13521" width="11" style="1" customWidth="1"/>
    <col min="13522" max="13522" width="0.5703125" style="1" customWidth="1"/>
    <col min="13523" max="13523" width="26.42578125" style="1" customWidth="1"/>
    <col min="13524" max="13529" width="0" style="1" hidden="1" customWidth="1"/>
    <col min="13530" max="13530" width="0.140625" style="1" customWidth="1"/>
    <col min="13531" max="13537" width="8.85546875" style="1" customWidth="1"/>
    <col min="13538" max="13538" width="9.140625" style="1"/>
    <col min="13539" max="13539" width="9.85546875" style="1" customWidth="1"/>
    <col min="13540" max="13540" width="13.7109375" style="1" customWidth="1"/>
    <col min="13541" max="13541" width="9.140625" style="1"/>
    <col min="13542" max="13542" width="10.7109375" style="1" customWidth="1"/>
    <col min="13543" max="13543" width="19.140625" style="1" customWidth="1"/>
    <col min="13544" max="13545" width="9.5703125" style="1" customWidth="1"/>
    <col min="13546" max="13546" width="25.28515625" style="1" customWidth="1"/>
    <col min="13547" max="13574" width="9.5703125" style="1" customWidth="1"/>
    <col min="13575" max="13776" width="9.140625" style="1"/>
    <col min="13777" max="13777" width="11" style="1" customWidth="1"/>
    <col min="13778" max="13778" width="0.5703125" style="1" customWidth="1"/>
    <col min="13779" max="13779" width="26.42578125" style="1" customWidth="1"/>
    <col min="13780" max="13785" width="0" style="1" hidden="1" customWidth="1"/>
    <col min="13786" max="13786" width="0.140625" style="1" customWidth="1"/>
    <col min="13787" max="13793" width="8.85546875" style="1" customWidth="1"/>
    <col min="13794" max="13794" width="9.140625" style="1"/>
    <col min="13795" max="13795" width="9.85546875" style="1" customWidth="1"/>
    <col min="13796" max="13796" width="13.7109375" style="1" customWidth="1"/>
    <col min="13797" max="13797" width="9.140625" style="1"/>
    <col min="13798" max="13798" width="10.7109375" style="1" customWidth="1"/>
    <col min="13799" max="13799" width="19.140625" style="1" customWidth="1"/>
    <col min="13800" max="13801" width="9.5703125" style="1" customWidth="1"/>
    <col min="13802" max="13802" width="25.28515625" style="1" customWidth="1"/>
    <col min="13803" max="13830" width="9.5703125" style="1" customWidth="1"/>
    <col min="13831" max="14032" width="9.140625" style="1"/>
    <col min="14033" max="14033" width="11" style="1" customWidth="1"/>
    <col min="14034" max="14034" width="0.5703125" style="1" customWidth="1"/>
    <col min="14035" max="14035" width="26.42578125" style="1" customWidth="1"/>
    <col min="14036" max="14041" width="0" style="1" hidden="1" customWidth="1"/>
    <col min="14042" max="14042" width="0.140625" style="1" customWidth="1"/>
    <col min="14043" max="14049" width="8.85546875" style="1" customWidth="1"/>
    <col min="14050" max="14050" width="9.140625" style="1"/>
    <col min="14051" max="14051" width="9.85546875" style="1" customWidth="1"/>
    <col min="14052" max="14052" width="13.7109375" style="1" customWidth="1"/>
    <col min="14053" max="14053" width="9.140625" style="1"/>
    <col min="14054" max="14054" width="10.7109375" style="1" customWidth="1"/>
    <col min="14055" max="14055" width="19.140625" style="1" customWidth="1"/>
    <col min="14056" max="14057" width="9.5703125" style="1" customWidth="1"/>
    <col min="14058" max="14058" width="25.28515625" style="1" customWidth="1"/>
    <col min="14059" max="14086" width="9.5703125" style="1" customWidth="1"/>
    <col min="14087" max="14288" width="9.140625" style="1"/>
    <col min="14289" max="14289" width="11" style="1" customWidth="1"/>
    <col min="14290" max="14290" width="0.5703125" style="1" customWidth="1"/>
    <col min="14291" max="14291" width="26.42578125" style="1" customWidth="1"/>
    <col min="14292" max="14297" width="0" style="1" hidden="1" customWidth="1"/>
    <col min="14298" max="14298" width="0.140625" style="1" customWidth="1"/>
    <col min="14299" max="14305" width="8.85546875" style="1" customWidth="1"/>
    <col min="14306" max="14306" width="9.140625" style="1"/>
    <col min="14307" max="14307" width="9.85546875" style="1" customWidth="1"/>
    <col min="14308" max="14308" width="13.7109375" style="1" customWidth="1"/>
    <col min="14309" max="14309" width="9.140625" style="1"/>
    <col min="14310" max="14310" width="10.7109375" style="1" customWidth="1"/>
    <col min="14311" max="14311" width="19.140625" style="1" customWidth="1"/>
    <col min="14312" max="14313" width="9.5703125" style="1" customWidth="1"/>
    <col min="14314" max="14314" width="25.28515625" style="1" customWidth="1"/>
    <col min="14315" max="14342" width="9.5703125" style="1" customWidth="1"/>
    <col min="14343" max="14544" width="9.140625" style="1"/>
    <col min="14545" max="14545" width="11" style="1" customWidth="1"/>
    <col min="14546" max="14546" width="0.5703125" style="1" customWidth="1"/>
    <col min="14547" max="14547" width="26.42578125" style="1" customWidth="1"/>
    <col min="14548" max="14553" width="0" style="1" hidden="1" customWidth="1"/>
    <col min="14554" max="14554" width="0.140625" style="1" customWidth="1"/>
    <col min="14555" max="14561" width="8.85546875" style="1" customWidth="1"/>
    <col min="14562" max="14562" width="9.140625" style="1"/>
    <col min="14563" max="14563" width="9.85546875" style="1" customWidth="1"/>
    <col min="14564" max="14564" width="13.7109375" style="1" customWidth="1"/>
    <col min="14565" max="14565" width="9.140625" style="1"/>
    <col min="14566" max="14566" width="10.7109375" style="1" customWidth="1"/>
    <col min="14567" max="14567" width="19.140625" style="1" customWidth="1"/>
    <col min="14568" max="14569" width="9.5703125" style="1" customWidth="1"/>
    <col min="14570" max="14570" width="25.28515625" style="1" customWidth="1"/>
    <col min="14571" max="14598" width="9.5703125" style="1" customWidth="1"/>
    <col min="14599" max="14800" width="9.140625" style="1"/>
    <col min="14801" max="14801" width="11" style="1" customWidth="1"/>
    <col min="14802" max="14802" width="0.5703125" style="1" customWidth="1"/>
    <col min="14803" max="14803" width="26.42578125" style="1" customWidth="1"/>
    <col min="14804" max="14809" width="0" style="1" hidden="1" customWidth="1"/>
    <col min="14810" max="14810" width="0.140625" style="1" customWidth="1"/>
    <col min="14811" max="14817" width="8.85546875" style="1" customWidth="1"/>
    <col min="14818" max="14818" width="9.140625" style="1"/>
    <col min="14819" max="14819" width="9.85546875" style="1" customWidth="1"/>
    <col min="14820" max="14820" width="13.7109375" style="1" customWidth="1"/>
    <col min="14821" max="14821" width="9.140625" style="1"/>
    <col min="14822" max="14822" width="10.7109375" style="1" customWidth="1"/>
    <col min="14823" max="14823" width="19.140625" style="1" customWidth="1"/>
    <col min="14824" max="14825" width="9.5703125" style="1" customWidth="1"/>
    <col min="14826" max="14826" width="25.28515625" style="1" customWidth="1"/>
    <col min="14827" max="14854" width="9.5703125" style="1" customWidth="1"/>
    <col min="14855" max="15056" width="9.140625" style="1"/>
    <col min="15057" max="15057" width="11" style="1" customWidth="1"/>
    <col min="15058" max="15058" width="0.5703125" style="1" customWidth="1"/>
    <col min="15059" max="15059" width="26.42578125" style="1" customWidth="1"/>
    <col min="15060" max="15065" width="0" style="1" hidden="1" customWidth="1"/>
    <col min="15066" max="15066" width="0.140625" style="1" customWidth="1"/>
    <col min="15067" max="15073" width="8.85546875" style="1" customWidth="1"/>
    <col min="15074" max="15074" width="9.140625" style="1"/>
    <col min="15075" max="15075" width="9.85546875" style="1" customWidth="1"/>
    <col min="15076" max="15076" width="13.7109375" style="1" customWidth="1"/>
    <col min="15077" max="15077" width="9.140625" style="1"/>
    <col min="15078" max="15078" width="10.7109375" style="1" customWidth="1"/>
    <col min="15079" max="15079" width="19.140625" style="1" customWidth="1"/>
    <col min="15080" max="15081" width="9.5703125" style="1" customWidth="1"/>
    <col min="15082" max="15082" width="25.28515625" style="1" customWidth="1"/>
    <col min="15083" max="15110" width="9.5703125" style="1" customWidth="1"/>
    <col min="15111" max="15312" width="9.140625" style="1"/>
    <col min="15313" max="15313" width="11" style="1" customWidth="1"/>
    <col min="15314" max="15314" width="0.5703125" style="1" customWidth="1"/>
    <col min="15315" max="15315" width="26.42578125" style="1" customWidth="1"/>
    <col min="15316" max="15321" width="0" style="1" hidden="1" customWidth="1"/>
    <col min="15322" max="15322" width="0.140625" style="1" customWidth="1"/>
    <col min="15323" max="15329" width="8.85546875" style="1" customWidth="1"/>
    <col min="15330" max="15330" width="9.140625" style="1"/>
    <col min="15331" max="15331" width="9.85546875" style="1" customWidth="1"/>
    <col min="15332" max="15332" width="13.7109375" style="1" customWidth="1"/>
    <col min="15333" max="15333" width="9.140625" style="1"/>
    <col min="15334" max="15334" width="10.7109375" style="1" customWidth="1"/>
    <col min="15335" max="15335" width="19.140625" style="1" customWidth="1"/>
    <col min="15336" max="15337" width="9.5703125" style="1" customWidth="1"/>
    <col min="15338" max="15338" width="25.28515625" style="1" customWidth="1"/>
    <col min="15339" max="15366" width="9.5703125" style="1" customWidth="1"/>
    <col min="15367" max="15568" width="9.140625" style="1"/>
    <col min="15569" max="15569" width="11" style="1" customWidth="1"/>
    <col min="15570" max="15570" width="0.5703125" style="1" customWidth="1"/>
    <col min="15571" max="15571" width="26.42578125" style="1" customWidth="1"/>
    <col min="15572" max="15577" width="0" style="1" hidden="1" customWidth="1"/>
    <col min="15578" max="15578" width="0.140625" style="1" customWidth="1"/>
    <col min="15579" max="15585" width="8.85546875" style="1" customWidth="1"/>
    <col min="15586" max="15586" width="9.140625" style="1"/>
    <col min="15587" max="15587" width="9.85546875" style="1" customWidth="1"/>
    <col min="15588" max="15588" width="13.7109375" style="1" customWidth="1"/>
    <col min="15589" max="15589" width="9.140625" style="1"/>
    <col min="15590" max="15590" width="10.7109375" style="1" customWidth="1"/>
    <col min="15591" max="15591" width="19.140625" style="1" customWidth="1"/>
    <col min="15592" max="15593" width="9.5703125" style="1" customWidth="1"/>
    <col min="15594" max="15594" width="25.28515625" style="1" customWidth="1"/>
    <col min="15595" max="15622" width="9.5703125" style="1" customWidth="1"/>
    <col min="15623" max="15824" width="9.140625" style="1"/>
    <col min="15825" max="15825" width="11" style="1" customWidth="1"/>
    <col min="15826" max="15826" width="0.5703125" style="1" customWidth="1"/>
    <col min="15827" max="15827" width="26.42578125" style="1" customWidth="1"/>
    <col min="15828" max="15833" width="0" style="1" hidden="1" customWidth="1"/>
    <col min="15834" max="15834" width="0.140625" style="1" customWidth="1"/>
    <col min="15835" max="15841" width="8.85546875" style="1" customWidth="1"/>
    <col min="15842" max="15842" width="9.140625" style="1"/>
    <col min="15843" max="15843" width="9.85546875" style="1" customWidth="1"/>
    <col min="15844" max="15844" width="13.7109375" style="1" customWidth="1"/>
    <col min="15845" max="15845" width="9.140625" style="1"/>
    <col min="15846" max="15846" width="10.7109375" style="1" customWidth="1"/>
    <col min="15847" max="15847" width="19.140625" style="1" customWidth="1"/>
    <col min="15848" max="15849" width="9.5703125" style="1" customWidth="1"/>
    <col min="15850" max="15850" width="25.28515625" style="1" customWidth="1"/>
    <col min="15851" max="15878" width="9.5703125" style="1" customWidth="1"/>
    <col min="15879" max="16080" width="9.140625" style="1"/>
    <col min="16081" max="16081" width="11" style="1" customWidth="1"/>
    <col min="16082" max="16082" width="0.5703125" style="1" customWidth="1"/>
    <col min="16083" max="16083" width="26.42578125" style="1" customWidth="1"/>
    <col min="16084" max="16089" width="0" style="1" hidden="1" customWidth="1"/>
    <col min="16090" max="16090" width="0.140625" style="1" customWidth="1"/>
    <col min="16091" max="16097" width="8.85546875" style="1" customWidth="1"/>
    <col min="16098" max="16098" width="9.140625" style="1"/>
    <col min="16099" max="16099" width="9.85546875" style="1" customWidth="1"/>
    <col min="16100" max="16100" width="13.7109375" style="1" customWidth="1"/>
    <col min="16101" max="16101" width="9.140625" style="1"/>
    <col min="16102" max="16102" width="10.7109375" style="1" customWidth="1"/>
    <col min="16103" max="16103" width="19.140625" style="1" customWidth="1"/>
    <col min="16104" max="16105" width="9.5703125" style="1" customWidth="1"/>
    <col min="16106" max="16106" width="25.28515625" style="1" customWidth="1"/>
    <col min="16107" max="16134" width="9.5703125" style="1" customWidth="1"/>
    <col min="16135" max="16384" width="9.140625" style="1"/>
  </cols>
  <sheetData>
    <row r="1" spans="1:11" x14ac:dyDescent="0.2">
      <c r="J1" s="2">
        <f ca="1">NOW()</f>
        <v>43900.399727546297</v>
      </c>
    </row>
    <row r="2" spans="1:11" ht="18.75" customHeight="1" x14ac:dyDescent="0.3">
      <c r="A2" s="3" t="s">
        <v>48</v>
      </c>
      <c r="B2" s="4"/>
      <c r="C2" s="4"/>
      <c r="D2" s="4"/>
      <c r="E2" s="4"/>
      <c r="F2" s="4"/>
      <c r="G2" s="4"/>
      <c r="H2" s="4"/>
      <c r="I2" s="89"/>
      <c r="J2" s="90"/>
    </row>
    <row r="3" spans="1:11" ht="21.75" customHeight="1" x14ac:dyDescent="0.3">
      <c r="A3" s="3" t="s">
        <v>89</v>
      </c>
      <c r="B3" s="4"/>
      <c r="C3" s="4"/>
      <c r="D3" s="4"/>
      <c r="E3" s="4"/>
      <c r="F3" s="4"/>
      <c r="G3" s="4"/>
      <c r="H3" s="4"/>
      <c r="I3" s="90"/>
      <c r="J3" s="90"/>
      <c r="K3" s="5"/>
    </row>
    <row r="4" spans="1:11" ht="18.75" x14ac:dyDescent="0.3">
      <c r="A4" s="3" t="s">
        <v>1</v>
      </c>
      <c r="B4" s="4"/>
      <c r="C4" s="4"/>
      <c r="D4" s="4"/>
      <c r="E4" s="4"/>
      <c r="F4" s="4"/>
      <c r="G4" s="4"/>
      <c r="H4" s="4"/>
      <c r="I4" s="91"/>
      <c r="J4" s="91"/>
    </row>
    <row r="5" spans="1:11" ht="52.5" customHeight="1" x14ac:dyDescent="0.25">
      <c r="A5" s="88"/>
      <c r="B5" s="6"/>
      <c r="C5" s="6"/>
      <c r="D5" s="6"/>
      <c r="E5" s="6"/>
      <c r="F5" s="6"/>
      <c r="G5" s="6"/>
      <c r="H5" s="7"/>
      <c r="I5" s="92" t="s">
        <v>2</v>
      </c>
      <c r="J5" s="93"/>
      <c r="K5" s="69" t="s">
        <v>3</v>
      </c>
    </row>
    <row r="6" spans="1:11" s="15" customFormat="1" x14ac:dyDescent="0.2">
      <c r="A6" s="9" t="s">
        <v>4</v>
      </c>
      <c r="B6" s="10">
        <v>2015</v>
      </c>
      <c r="C6" s="10">
        <v>2020</v>
      </c>
      <c r="D6" s="11">
        <v>2025</v>
      </c>
      <c r="E6" s="11">
        <v>2030</v>
      </c>
      <c r="F6" s="11">
        <v>2035</v>
      </c>
      <c r="G6" s="11">
        <v>2040</v>
      </c>
      <c r="H6" s="11">
        <v>2045</v>
      </c>
      <c r="I6" s="12" t="s">
        <v>5</v>
      </c>
      <c r="J6" s="13" t="s">
        <v>6</v>
      </c>
      <c r="K6" s="70" t="s">
        <v>7</v>
      </c>
    </row>
    <row r="7" spans="1:11" x14ac:dyDescent="0.2">
      <c r="A7" s="16"/>
      <c r="I7" s="17"/>
      <c r="J7" s="18"/>
      <c r="K7" s="71"/>
    </row>
    <row r="8" spans="1:11" s="23" customFormat="1" ht="12.75" customHeight="1" x14ac:dyDescent="0.2">
      <c r="A8" s="72" t="s">
        <v>8</v>
      </c>
      <c r="B8" s="19">
        <v>798.27099999999996</v>
      </c>
      <c r="C8" s="19">
        <v>846.28</v>
      </c>
      <c r="D8" s="19">
        <v>895.12</v>
      </c>
      <c r="E8" s="19">
        <v>937.85400000000004</v>
      </c>
      <c r="F8" s="19">
        <v>978.22299999999996</v>
      </c>
      <c r="G8" s="19">
        <v>1011.806</v>
      </c>
      <c r="H8" s="19">
        <v>1045.3900000000001</v>
      </c>
      <c r="I8" s="21">
        <f>SUM(H8-B8)</f>
        <v>247.11900000000014</v>
      </c>
      <c r="J8" s="22">
        <f>I8/B8</f>
        <v>0.30956780341513113</v>
      </c>
      <c r="K8" s="73">
        <f>I8/I63</f>
        <v>0.22203782888677856</v>
      </c>
    </row>
    <row r="9" spans="1:11" s="26" customFormat="1" ht="12.75" customHeight="1" x14ac:dyDescent="0.2">
      <c r="A9" s="72" t="s">
        <v>22</v>
      </c>
      <c r="B9" s="19">
        <v>209.66399999999999</v>
      </c>
      <c r="C9" s="19">
        <v>216.874</v>
      </c>
      <c r="D9" s="19">
        <v>223.53899999999999</v>
      </c>
      <c r="E9" s="19">
        <v>238.37899999999999</v>
      </c>
      <c r="F9" s="19">
        <v>248.90199999999999</v>
      </c>
      <c r="G9" s="19">
        <v>260.97500000000002</v>
      </c>
      <c r="H9" s="19">
        <v>269.06400000000002</v>
      </c>
      <c r="I9" s="21">
        <f>SUM(H9-B9)</f>
        <v>59.400000000000034</v>
      </c>
      <c r="J9" s="22">
        <f>I9/B9</f>
        <v>0.28331043956043972</v>
      </c>
      <c r="K9" s="74">
        <f>I9/I63</f>
        <v>5.3371238293593963E-2</v>
      </c>
    </row>
    <row r="10" spans="1:11" s="15" customFormat="1" ht="12.75" customHeight="1" x14ac:dyDescent="0.2">
      <c r="A10" s="72" t="s">
        <v>10</v>
      </c>
      <c r="B10" s="19">
        <v>106.238</v>
      </c>
      <c r="C10" s="19">
        <v>110.119</v>
      </c>
      <c r="D10" s="19">
        <v>121.77200000000001</v>
      </c>
      <c r="E10" s="19">
        <v>127.26600000000001</v>
      </c>
      <c r="F10" s="19">
        <v>135.25399999999999</v>
      </c>
      <c r="G10" s="19">
        <v>142.73500000000001</v>
      </c>
      <c r="H10" s="19">
        <v>155.095</v>
      </c>
      <c r="I10" s="21">
        <f>SUM(H10-B10)</f>
        <v>48.856999999999999</v>
      </c>
      <c r="J10" s="22">
        <f>I10/B10</f>
        <v>0.45988252790903444</v>
      </c>
      <c r="K10" s="74">
        <f>I10/I63</f>
        <v>4.3898292749328598E-2</v>
      </c>
    </row>
    <row r="11" spans="1:11" ht="12.75" customHeight="1" x14ac:dyDescent="0.2">
      <c r="A11" s="29"/>
      <c r="B11" s="25"/>
      <c r="C11" s="25"/>
      <c r="D11" s="25"/>
      <c r="E11" s="25"/>
      <c r="F11" s="25"/>
      <c r="G11" s="25"/>
      <c r="H11" s="25"/>
      <c r="I11" s="29"/>
      <c r="J11" s="30"/>
      <c r="K11" s="75"/>
    </row>
    <row r="12" spans="1:11" s="15" customFormat="1" ht="12.75" customHeight="1" x14ac:dyDescent="0.2">
      <c r="A12" s="34" t="s">
        <v>49</v>
      </c>
      <c r="B12" s="33">
        <f t="shared" ref="B12:H12" si="0">SUM(B8:B10)</f>
        <v>1114.173</v>
      </c>
      <c r="C12" s="33">
        <f t="shared" si="0"/>
        <v>1173.2729999999999</v>
      </c>
      <c r="D12" s="33">
        <f t="shared" si="0"/>
        <v>1240.431</v>
      </c>
      <c r="E12" s="33">
        <f t="shared" si="0"/>
        <v>1303.499</v>
      </c>
      <c r="F12" s="33">
        <f t="shared" si="0"/>
        <v>1362.3789999999999</v>
      </c>
      <c r="G12" s="33">
        <f t="shared" si="0"/>
        <v>1415.5160000000001</v>
      </c>
      <c r="H12" s="33">
        <f t="shared" si="0"/>
        <v>1469.5490000000002</v>
      </c>
      <c r="I12" s="34">
        <f>SUM(H12-B12)</f>
        <v>355.3760000000002</v>
      </c>
      <c r="J12" s="35">
        <f>I12/B12</f>
        <v>0.31895944346165289</v>
      </c>
      <c r="K12" s="74">
        <f>I12/I63</f>
        <v>0.31930735992970116</v>
      </c>
    </row>
    <row r="13" spans="1:11" ht="12.75" customHeight="1" x14ac:dyDescent="0.2">
      <c r="A13" s="29"/>
      <c r="B13" s="25"/>
      <c r="C13" s="25"/>
      <c r="D13" s="25"/>
      <c r="E13" s="25"/>
      <c r="F13" s="25"/>
      <c r="G13" s="25"/>
      <c r="H13" s="25"/>
      <c r="I13" s="29"/>
      <c r="J13" s="30"/>
      <c r="K13" s="75"/>
    </row>
    <row r="14" spans="1:11" s="23" customFormat="1" x14ac:dyDescent="0.2">
      <c r="A14" s="72" t="s">
        <v>13</v>
      </c>
      <c r="B14" s="19">
        <v>520.16</v>
      </c>
      <c r="C14" s="19">
        <v>543.46699999999998</v>
      </c>
      <c r="D14" s="19">
        <v>572.49699999999996</v>
      </c>
      <c r="E14" s="19">
        <v>604.51599999999996</v>
      </c>
      <c r="F14" s="19">
        <v>627.351</v>
      </c>
      <c r="G14" s="19">
        <v>653.86500000000001</v>
      </c>
      <c r="H14" s="19">
        <v>678.75300000000004</v>
      </c>
      <c r="I14" s="21">
        <f t="shared" ref="I14:I20" si="1">H14-B14</f>
        <v>158.59300000000007</v>
      </c>
      <c r="J14" s="22">
        <f t="shared" ref="J14:J20" si="2">I14/B14</f>
        <v>0.30489272531528777</v>
      </c>
      <c r="K14" s="73">
        <f>I14/I63</f>
        <v>0.14249671371541997</v>
      </c>
    </row>
    <row r="15" spans="1:11" s="15" customFormat="1" x14ac:dyDescent="0.2">
      <c r="A15" s="29" t="s">
        <v>50</v>
      </c>
      <c r="B15" s="25">
        <v>76.942999999999998</v>
      </c>
      <c r="C15" s="25">
        <v>78.372</v>
      </c>
      <c r="D15" s="36">
        <v>80.372</v>
      </c>
      <c r="E15" s="36">
        <v>82.385999999999996</v>
      </c>
      <c r="F15" s="36">
        <v>86.581999999999994</v>
      </c>
      <c r="G15" s="36">
        <v>90.906999999999996</v>
      </c>
      <c r="H15" s="19">
        <v>96.403000000000006</v>
      </c>
      <c r="I15" s="21">
        <f t="shared" si="1"/>
        <v>19.460000000000008</v>
      </c>
      <c r="J15" s="22">
        <f t="shared" si="2"/>
        <v>0.25291449514575737</v>
      </c>
      <c r="K15" s="74">
        <f>I15/I63</f>
        <v>1.7484920828170679E-2</v>
      </c>
    </row>
    <row r="16" spans="1:11" s="15" customFormat="1" x14ac:dyDescent="0.2">
      <c r="A16" s="29" t="s">
        <v>15</v>
      </c>
      <c r="B16" s="25">
        <v>46.429000000000002</v>
      </c>
      <c r="C16" s="25">
        <v>47.573999999999998</v>
      </c>
      <c r="D16" s="36">
        <v>50.01</v>
      </c>
      <c r="E16" s="36">
        <v>52.652999999999999</v>
      </c>
      <c r="F16" s="36">
        <v>56.12</v>
      </c>
      <c r="G16" s="36">
        <v>61.134</v>
      </c>
      <c r="H16" s="19">
        <v>65.683999999999997</v>
      </c>
      <c r="I16" s="21">
        <f t="shared" si="1"/>
        <v>19.254999999999995</v>
      </c>
      <c r="J16" s="22">
        <f t="shared" si="2"/>
        <v>0.41471924874539606</v>
      </c>
      <c r="K16" s="74">
        <f>I16/I63</f>
        <v>1.7300727160659106E-2</v>
      </c>
    </row>
    <row r="17" spans="1:11" s="26" customFormat="1" x14ac:dyDescent="0.2">
      <c r="A17" s="29" t="s">
        <v>51</v>
      </c>
      <c r="B17" s="25">
        <v>338.565</v>
      </c>
      <c r="C17" s="25">
        <v>349.048</v>
      </c>
      <c r="D17" s="25">
        <v>366.32600000000002</v>
      </c>
      <c r="E17" s="25">
        <v>375.74599999999998</v>
      </c>
      <c r="F17" s="25">
        <v>385.54199999999997</v>
      </c>
      <c r="G17" s="25">
        <v>393.33499999999998</v>
      </c>
      <c r="H17" s="25">
        <v>402.14499999999998</v>
      </c>
      <c r="I17" s="21">
        <f t="shared" si="1"/>
        <v>63.579999999999984</v>
      </c>
      <c r="J17" s="22">
        <f t="shared" si="2"/>
        <v>0.18779259521805261</v>
      </c>
      <c r="K17" s="74">
        <f>I17/I63</f>
        <v>5.7126992099439416E-2</v>
      </c>
    </row>
    <row r="18" spans="1:11" s="23" customFormat="1" x14ac:dyDescent="0.2">
      <c r="A18" s="72" t="s">
        <v>52</v>
      </c>
      <c r="B18" s="19">
        <v>654.1</v>
      </c>
      <c r="C18" s="19">
        <v>701.65099999999995</v>
      </c>
      <c r="D18" s="19">
        <v>745.44600000000003</v>
      </c>
      <c r="E18" s="19">
        <v>787.24599999999998</v>
      </c>
      <c r="F18" s="19">
        <v>820.35799999999995</v>
      </c>
      <c r="G18" s="19">
        <v>857.72799999999995</v>
      </c>
      <c r="H18" s="19">
        <v>889.86300000000006</v>
      </c>
      <c r="I18" s="21">
        <f t="shared" si="1"/>
        <v>235.76300000000003</v>
      </c>
      <c r="J18" s="22">
        <f t="shared" si="2"/>
        <v>0.36043877083014836</v>
      </c>
      <c r="K18" s="73">
        <f>I18/I63</f>
        <v>0.21183439821233313</v>
      </c>
    </row>
    <row r="19" spans="1:11" s="23" customFormat="1" x14ac:dyDescent="0.2">
      <c r="A19" s="72" t="s">
        <v>19</v>
      </c>
      <c r="B19" s="19">
        <v>22.846</v>
      </c>
      <c r="C19" s="19">
        <v>22.933</v>
      </c>
      <c r="D19" s="19">
        <v>23.03</v>
      </c>
      <c r="E19" s="19">
        <v>23.131</v>
      </c>
      <c r="F19" s="19">
        <v>23.228000000000002</v>
      </c>
      <c r="G19" s="19">
        <v>23.327999999999999</v>
      </c>
      <c r="H19" s="19">
        <v>23.428999999999998</v>
      </c>
      <c r="I19" s="21">
        <f t="shared" si="1"/>
        <v>0.58299999999999841</v>
      </c>
      <c r="J19" s="22">
        <f t="shared" si="2"/>
        <v>2.5518690361551185E-2</v>
      </c>
      <c r="K19" s="73">
        <f>I19/I63</f>
        <v>5.2382882028897601E-4</v>
      </c>
    </row>
    <row r="20" spans="1:11" s="23" customFormat="1" x14ac:dyDescent="0.2">
      <c r="A20" s="72" t="s">
        <v>20</v>
      </c>
      <c r="B20" s="19">
        <v>12</v>
      </c>
      <c r="C20" s="19">
        <v>14.3</v>
      </c>
      <c r="D20" s="19">
        <v>16.2</v>
      </c>
      <c r="E20" s="19">
        <v>17.600000000000001</v>
      </c>
      <c r="F20" s="19">
        <v>18</v>
      </c>
      <c r="G20" s="19">
        <v>18.3</v>
      </c>
      <c r="H20" s="19">
        <v>18.600000000000001</v>
      </c>
      <c r="I20" s="21">
        <f t="shared" si="1"/>
        <v>6.6000000000000014</v>
      </c>
      <c r="J20" s="22">
        <f t="shared" si="2"/>
        <v>0.55000000000000016</v>
      </c>
      <c r="K20" s="73">
        <f>I20/I63</f>
        <v>5.9301375881771045E-3</v>
      </c>
    </row>
    <row r="21" spans="1:11" s="23" customFormat="1" x14ac:dyDescent="0.2">
      <c r="A21" s="21"/>
      <c r="B21" s="19"/>
      <c r="C21" s="19"/>
      <c r="D21" s="19"/>
      <c r="E21" s="19"/>
      <c r="F21" s="19"/>
      <c r="G21" s="19"/>
      <c r="H21" s="19"/>
      <c r="I21" s="21"/>
      <c r="J21" s="22"/>
      <c r="K21" s="73"/>
    </row>
    <row r="22" spans="1:11" s="15" customFormat="1" x14ac:dyDescent="0.2">
      <c r="A22" s="34" t="s">
        <v>21</v>
      </c>
      <c r="B22" s="33">
        <f t="shared" ref="B22:H22" si="3">SUM(B14,B17,B18,B19,B20)</f>
        <v>1547.6709999999998</v>
      </c>
      <c r="C22" s="33">
        <f t="shared" si="3"/>
        <v>1631.3989999999999</v>
      </c>
      <c r="D22" s="33">
        <f t="shared" si="3"/>
        <v>1723.499</v>
      </c>
      <c r="E22" s="33">
        <f t="shared" si="3"/>
        <v>1808.2389999999998</v>
      </c>
      <c r="F22" s="33">
        <f t="shared" si="3"/>
        <v>1874.479</v>
      </c>
      <c r="G22" s="33">
        <f t="shared" si="3"/>
        <v>1946.5559999999998</v>
      </c>
      <c r="H22" s="33">
        <f t="shared" si="3"/>
        <v>2012.7900000000002</v>
      </c>
      <c r="I22" s="34">
        <f>H22-B22</f>
        <v>465.11900000000037</v>
      </c>
      <c r="J22" s="35">
        <f>I22/B22</f>
        <v>0.30052834226395692</v>
      </c>
      <c r="K22" s="74">
        <f>I22/I63</f>
        <v>0.41791207043565887</v>
      </c>
    </row>
    <row r="23" spans="1:11" x14ac:dyDescent="0.2">
      <c r="A23" s="29"/>
      <c r="B23" s="25"/>
      <c r="C23" s="25"/>
      <c r="D23" s="25"/>
      <c r="E23" s="25"/>
      <c r="F23" s="25"/>
      <c r="G23" s="25"/>
      <c r="H23" s="25"/>
      <c r="I23" s="29"/>
      <c r="J23" s="30"/>
      <c r="K23" s="75"/>
    </row>
    <row r="24" spans="1:11" s="15" customFormat="1" x14ac:dyDescent="0.2">
      <c r="A24" s="29" t="s">
        <v>23</v>
      </c>
      <c r="B24" s="25">
        <v>167.131</v>
      </c>
      <c r="C24" s="25">
        <v>195.19800000000001</v>
      </c>
      <c r="D24" s="25">
        <v>219.39500000000001</v>
      </c>
      <c r="E24" s="25">
        <v>243.375</v>
      </c>
      <c r="F24" s="25">
        <v>262.221</v>
      </c>
      <c r="G24" s="25">
        <v>277.79000000000002</v>
      </c>
      <c r="H24" s="25">
        <v>291.16500000000002</v>
      </c>
      <c r="I24" s="34">
        <f t="shared" ref="I24:I30" si="4">H24-B24</f>
        <v>124.03400000000002</v>
      </c>
      <c r="J24" s="35">
        <f t="shared" ref="J24:J30" si="5">I24/B24</f>
        <v>0.74213640796740299</v>
      </c>
      <c r="K24" s="74">
        <f>I24/I63</f>
        <v>0.11144525539575136</v>
      </c>
    </row>
    <row r="25" spans="1:11" s="27" customFormat="1" x14ac:dyDescent="0.2">
      <c r="A25" s="72" t="s">
        <v>24</v>
      </c>
      <c r="B25" s="19">
        <v>143.083</v>
      </c>
      <c r="C25" s="19">
        <v>164.81299999999999</v>
      </c>
      <c r="D25" s="19">
        <v>184.45599999999999</v>
      </c>
      <c r="E25" s="19">
        <v>203.833</v>
      </c>
      <c r="F25" s="19">
        <v>222.5</v>
      </c>
      <c r="G25" s="19">
        <v>240.85300000000001</v>
      </c>
      <c r="H25" s="19">
        <v>257.024</v>
      </c>
      <c r="I25" s="34">
        <f t="shared" si="4"/>
        <v>113.941</v>
      </c>
      <c r="J25" s="35">
        <f t="shared" si="5"/>
        <v>0.79632800542342563</v>
      </c>
      <c r="K25" s="73">
        <f>I25/I63</f>
        <v>0.10237663741431627</v>
      </c>
    </row>
    <row r="26" spans="1:11" s="15" customFormat="1" x14ac:dyDescent="0.2">
      <c r="A26" s="29" t="s">
        <v>25</v>
      </c>
      <c r="B26" s="25">
        <v>25.719000000000001</v>
      </c>
      <c r="C26" s="25">
        <v>26.876999999999999</v>
      </c>
      <c r="D26" s="25">
        <v>28.31</v>
      </c>
      <c r="E26" s="25">
        <v>28.847999999999999</v>
      </c>
      <c r="F26" s="25">
        <v>29.576000000000001</v>
      </c>
      <c r="G26" s="25">
        <v>30.300999999999998</v>
      </c>
      <c r="H26" s="25">
        <v>31.032</v>
      </c>
      <c r="I26" s="34">
        <f t="shared" si="4"/>
        <v>5.3129999999999988</v>
      </c>
      <c r="J26" s="35">
        <f t="shared" si="5"/>
        <v>0.20657879388778719</v>
      </c>
      <c r="K26" s="74">
        <f>I26/I63</f>
        <v>4.7737607584825677E-3</v>
      </c>
    </row>
    <row r="27" spans="1:11" s="15" customFormat="1" x14ac:dyDescent="0.2">
      <c r="A27" s="29" t="s">
        <v>26</v>
      </c>
      <c r="B27" s="25">
        <v>4.6260000000000003</v>
      </c>
      <c r="C27" s="25">
        <v>4.718</v>
      </c>
      <c r="D27" s="25">
        <v>4.8120000000000003</v>
      </c>
      <c r="E27" s="25">
        <v>4.9080000000000004</v>
      </c>
      <c r="F27" s="25">
        <v>5.0069999999999997</v>
      </c>
      <c r="G27" s="25">
        <v>5.1059999999999999</v>
      </c>
      <c r="H27" s="25">
        <v>5.2050000000000001</v>
      </c>
      <c r="I27" s="34">
        <f t="shared" si="4"/>
        <v>0.57899999999999974</v>
      </c>
      <c r="J27" s="35">
        <f t="shared" si="5"/>
        <v>0.12516212710765234</v>
      </c>
      <c r="K27" s="74">
        <f>I27/I63</f>
        <v>5.2023479750826381E-4</v>
      </c>
    </row>
    <row r="28" spans="1:11" s="15" customFormat="1" x14ac:dyDescent="0.2">
      <c r="A28" s="29" t="s">
        <v>11</v>
      </c>
      <c r="B28" s="25">
        <v>46.606000000000002</v>
      </c>
      <c r="C28" s="25">
        <v>46.988</v>
      </c>
      <c r="D28" s="25">
        <v>49.226999999999997</v>
      </c>
      <c r="E28" s="25">
        <v>52.195999999999998</v>
      </c>
      <c r="F28" s="25">
        <v>55.378</v>
      </c>
      <c r="G28" s="25">
        <v>58.762</v>
      </c>
      <c r="H28" s="25">
        <v>61.505000000000003</v>
      </c>
      <c r="I28" s="34">
        <f t="shared" si="4"/>
        <v>14.899000000000001</v>
      </c>
      <c r="J28" s="35">
        <f t="shared" si="5"/>
        <v>0.31967986954469385</v>
      </c>
      <c r="K28" s="74">
        <f>I28/I63</f>
        <v>1.3386836352462224E-2</v>
      </c>
    </row>
    <row r="29" spans="1:11" s="26" customFormat="1" x14ac:dyDescent="0.2">
      <c r="A29" s="29" t="s">
        <v>28</v>
      </c>
      <c r="B29" s="25">
        <v>111.828</v>
      </c>
      <c r="C29" s="25">
        <v>117.3</v>
      </c>
      <c r="D29" s="25">
        <v>123.176</v>
      </c>
      <c r="E29" s="25">
        <v>128.62700000000001</v>
      </c>
      <c r="F29" s="25">
        <v>135.345</v>
      </c>
      <c r="G29" s="25">
        <v>141.07499999999999</v>
      </c>
      <c r="H29" s="25">
        <v>145.52600000000001</v>
      </c>
      <c r="I29" s="34">
        <f t="shared" si="4"/>
        <v>33.698000000000008</v>
      </c>
      <c r="J29" s="35">
        <f t="shared" si="5"/>
        <v>0.30133776871624285</v>
      </c>
      <c r="K29" s="74">
        <f>I29/I63</f>
        <v>3.0277844916120011E-2</v>
      </c>
    </row>
    <row r="30" spans="1:11" x14ac:dyDescent="0.2">
      <c r="A30" s="29" t="s">
        <v>29</v>
      </c>
      <c r="B30" s="31">
        <v>50.713999999999999</v>
      </c>
      <c r="C30" s="31">
        <v>52.438000000000002</v>
      </c>
      <c r="D30" s="31">
        <v>54.220999999999997</v>
      </c>
      <c r="E30" s="31">
        <v>56.119</v>
      </c>
      <c r="F30" s="31">
        <v>58.027000000000001</v>
      </c>
      <c r="G30" s="31">
        <v>60</v>
      </c>
      <c r="H30" s="25">
        <v>61.98</v>
      </c>
      <c r="I30" s="34">
        <f t="shared" si="4"/>
        <v>11.265999999999998</v>
      </c>
      <c r="J30" s="35">
        <f t="shared" si="5"/>
        <v>0.22214773040974875</v>
      </c>
      <c r="K30" s="74">
        <f>I30/I63</f>
        <v>1.0122565161879279E-2</v>
      </c>
    </row>
    <row r="31" spans="1:11" x14ac:dyDescent="0.2">
      <c r="A31" s="21"/>
      <c r="B31" s="19"/>
      <c r="C31" s="19"/>
      <c r="D31" s="19"/>
      <c r="E31" s="19"/>
      <c r="F31" s="19"/>
      <c r="G31" s="19"/>
      <c r="H31" s="19"/>
      <c r="I31" s="21"/>
      <c r="J31" s="22"/>
      <c r="K31" s="73"/>
    </row>
    <row r="32" spans="1:11" x14ac:dyDescent="0.2">
      <c r="A32" s="34" t="s">
        <v>54</v>
      </c>
      <c r="B32" s="33">
        <f t="shared" ref="B32:H32" si="6">SUM(B24,B25,B26,B27,B28,B29)</f>
        <v>498.99299999999994</v>
      </c>
      <c r="C32" s="33">
        <f t="shared" si="6"/>
        <v>555.89400000000001</v>
      </c>
      <c r="D32" s="33">
        <f t="shared" si="6"/>
        <v>609.37599999999998</v>
      </c>
      <c r="E32" s="33">
        <f t="shared" si="6"/>
        <v>661.78700000000003</v>
      </c>
      <c r="F32" s="33">
        <f t="shared" si="6"/>
        <v>710.02700000000004</v>
      </c>
      <c r="G32" s="33">
        <f t="shared" si="6"/>
        <v>753.88700000000017</v>
      </c>
      <c r="H32" s="33">
        <f t="shared" si="6"/>
        <v>791.45700000000011</v>
      </c>
      <c r="I32" s="34">
        <f>SUM(H32-B32)</f>
        <v>292.46400000000017</v>
      </c>
      <c r="J32" s="35">
        <f>I32/B32</f>
        <v>0.58610842236263871</v>
      </c>
      <c r="K32" s="74">
        <f>I32/I63</f>
        <v>0.2627805696346408</v>
      </c>
    </row>
    <row r="33" spans="1:11" s="43" customFormat="1" x14ac:dyDescent="0.2">
      <c r="A33" s="21"/>
      <c r="B33" s="19"/>
      <c r="C33" s="19"/>
      <c r="D33" s="19"/>
      <c r="E33" s="19"/>
      <c r="F33" s="19"/>
      <c r="G33" s="19"/>
      <c r="H33" s="19"/>
      <c r="I33" s="21"/>
      <c r="J33" s="22"/>
      <c r="K33" s="73"/>
    </row>
    <row r="34" spans="1:11" s="43" customFormat="1" x14ac:dyDescent="0.2">
      <c r="A34" s="72" t="s">
        <v>77</v>
      </c>
      <c r="B34" s="19">
        <v>369.58199999999999</v>
      </c>
      <c r="C34" s="19">
        <v>382.78300000000002</v>
      </c>
      <c r="D34" s="19">
        <v>397.233</v>
      </c>
      <c r="E34" s="19">
        <v>413.04700000000003</v>
      </c>
      <c r="F34" s="19">
        <v>431.3</v>
      </c>
      <c r="G34" s="19">
        <v>451.37799999999999</v>
      </c>
      <c r="H34" s="19">
        <v>474.50200000000001</v>
      </c>
      <c r="I34" s="21">
        <f>H34-B34</f>
        <v>104.92000000000002</v>
      </c>
      <c r="J34" s="22">
        <f>I34/B34</f>
        <v>0.28388828460260518</v>
      </c>
      <c r="K34" s="78" t="s">
        <v>27</v>
      </c>
    </row>
    <row r="35" spans="1:11" s="43" customFormat="1" x14ac:dyDescent="0.2">
      <c r="A35" s="72" t="s">
        <v>78</v>
      </c>
      <c r="B35" s="19">
        <v>74.305999999999997</v>
      </c>
      <c r="C35" s="19">
        <v>77.415000000000006</v>
      </c>
      <c r="D35" s="19">
        <v>79.760999999999996</v>
      </c>
      <c r="E35" s="19">
        <v>82.263999999999996</v>
      </c>
      <c r="F35" s="19">
        <v>84.415000000000006</v>
      </c>
      <c r="G35" s="19">
        <v>86.817999999999998</v>
      </c>
      <c r="H35" s="19">
        <v>89.292000000000002</v>
      </c>
      <c r="I35" s="21">
        <f>H35-B35</f>
        <v>14.986000000000004</v>
      </c>
      <c r="J35" s="22">
        <f>I35/B35</f>
        <v>0.20167954135601437</v>
      </c>
      <c r="K35" s="78" t="s">
        <v>27</v>
      </c>
    </row>
    <row r="36" spans="1:11" s="43" customFormat="1" x14ac:dyDescent="0.2">
      <c r="A36" s="72" t="s">
        <v>79</v>
      </c>
      <c r="B36" s="19">
        <v>204.042</v>
      </c>
      <c r="C36" s="19">
        <v>219.05</v>
      </c>
      <c r="D36" s="19">
        <v>234.048</v>
      </c>
      <c r="E36" s="19">
        <v>249.042</v>
      </c>
      <c r="F36" s="19">
        <v>259.03899999999999</v>
      </c>
      <c r="G36" s="19">
        <v>269.04300000000001</v>
      </c>
      <c r="H36" s="19">
        <v>279.04300000000001</v>
      </c>
      <c r="I36" s="21">
        <f>H36-B36</f>
        <v>75.001000000000005</v>
      </c>
      <c r="J36" s="22">
        <f>I36/B36</f>
        <v>0.36757628331421965</v>
      </c>
      <c r="K36" s="78" t="s">
        <v>27</v>
      </c>
    </row>
    <row r="37" spans="1:11" s="43" customFormat="1" ht="13.5" x14ac:dyDescent="0.25">
      <c r="A37" s="34"/>
      <c r="B37" s="25"/>
      <c r="C37" s="25"/>
      <c r="D37" s="25"/>
      <c r="E37" s="25"/>
      <c r="F37" s="25"/>
      <c r="G37" s="25"/>
      <c r="H37" s="25"/>
      <c r="I37" s="34"/>
      <c r="J37" s="35"/>
      <c r="K37" s="79"/>
    </row>
    <row r="38" spans="1:11" x14ac:dyDescent="0.2">
      <c r="A38" s="34" t="s">
        <v>31</v>
      </c>
      <c r="B38" s="33">
        <f t="shared" ref="B38:H38" si="7">SUM(B34:B36)</f>
        <v>647.92999999999995</v>
      </c>
      <c r="C38" s="33">
        <f t="shared" si="7"/>
        <v>679.24800000000005</v>
      </c>
      <c r="D38" s="33">
        <f t="shared" si="7"/>
        <v>711.04200000000003</v>
      </c>
      <c r="E38" s="33">
        <f t="shared" si="7"/>
        <v>744.35300000000007</v>
      </c>
      <c r="F38" s="33">
        <f t="shared" si="7"/>
        <v>774.75400000000002</v>
      </c>
      <c r="G38" s="33">
        <f t="shared" si="7"/>
        <v>807.23900000000003</v>
      </c>
      <c r="H38" s="33">
        <f t="shared" si="7"/>
        <v>842.83699999999999</v>
      </c>
      <c r="I38" s="34">
        <f>SUM(H38-B38)</f>
        <v>194.90700000000004</v>
      </c>
      <c r="J38" s="35">
        <f>SUM(I38/B38)</f>
        <v>0.30081490284444318</v>
      </c>
      <c r="K38" s="78" t="s">
        <v>27</v>
      </c>
    </row>
    <row r="39" spans="1:11" x14ac:dyDescent="0.2">
      <c r="A39" s="34" t="s">
        <v>32</v>
      </c>
      <c r="B39" s="25"/>
      <c r="C39" s="25"/>
      <c r="D39" s="25"/>
      <c r="E39" s="25"/>
      <c r="F39" s="25"/>
      <c r="G39" s="25"/>
      <c r="H39" s="25"/>
      <c r="I39" s="29"/>
      <c r="J39" s="18"/>
      <c r="K39" s="71"/>
    </row>
    <row r="40" spans="1:11" s="43" customFormat="1" x14ac:dyDescent="0.2">
      <c r="A40" s="34"/>
      <c r="B40" s="25"/>
      <c r="C40" s="25"/>
      <c r="D40" s="25"/>
      <c r="E40" s="25"/>
      <c r="F40" s="25"/>
      <c r="G40" s="25"/>
      <c r="H40" s="25"/>
      <c r="I40" s="29"/>
      <c r="J40" s="18"/>
      <c r="K40" s="71"/>
    </row>
    <row r="41" spans="1:11" s="43" customFormat="1" x14ac:dyDescent="0.2">
      <c r="A41" s="29" t="s">
        <v>33</v>
      </c>
      <c r="B41" s="31">
        <v>11.723000000000001</v>
      </c>
      <c r="C41" s="25">
        <v>12.234</v>
      </c>
      <c r="D41" s="25">
        <v>13.029</v>
      </c>
      <c r="E41" s="25">
        <v>13.808</v>
      </c>
      <c r="F41" s="25">
        <v>14.769</v>
      </c>
      <c r="G41" s="25">
        <v>15.984</v>
      </c>
      <c r="H41" s="25">
        <v>17.542000000000002</v>
      </c>
      <c r="I41" s="34">
        <f>H41-B41</f>
        <v>5.8190000000000008</v>
      </c>
      <c r="J41" s="35">
        <f>I41/B41</f>
        <v>0.49637464812761245</v>
      </c>
      <c r="K41" s="78" t="s">
        <v>27</v>
      </c>
    </row>
    <row r="42" spans="1:11" s="43" customFormat="1" x14ac:dyDescent="0.2">
      <c r="A42" s="29" t="s">
        <v>34</v>
      </c>
      <c r="B42" s="31">
        <v>34.813000000000002</v>
      </c>
      <c r="C42" s="25">
        <v>37.143999999999998</v>
      </c>
      <c r="D42" s="25">
        <v>39.115000000000002</v>
      </c>
      <c r="E42" s="25">
        <v>40.887</v>
      </c>
      <c r="F42" s="25">
        <v>42.976999999999997</v>
      </c>
      <c r="G42" s="25">
        <v>45.476999999999997</v>
      </c>
      <c r="H42" s="25">
        <v>48.48</v>
      </c>
      <c r="I42" s="34">
        <f>H42-B42</f>
        <v>13.666999999999994</v>
      </c>
      <c r="J42" s="35">
        <f>I42/B42</f>
        <v>0.3925832304024357</v>
      </c>
      <c r="K42" s="78" t="s">
        <v>27</v>
      </c>
    </row>
    <row r="43" spans="1:11" s="43" customFormat="1" x14ac:dyDescent="0.2">
      <c r="A43" s="80" t="s">
        <v>35</v>
      </c>
      <c r="B43" s="31">
        <v>32.44</v>
      </c>
      <c r="C43" s="31">
        <v>34.622999999999998</v>
      </c>
      <c r="D43" s="31">
        <v>36.466000000000001</v>
      </c>
      <c r="E43" s="31">
        <v>38.082999999999998</v>
      </c>
      <c r="F43" s="31">
        <v>39.991999999999997</v>
      </c>
      <c r="G43" s="31">
        <v>42.27</v>
      </c>
      <c r="H43" s="31">
        <v>45.006999999999998</v>
      </c>
      <c r="I43" s="34">
        <f>H43-B43</f>
        <v>12.567</v>
      </c>
      <c r="J43" s="35">
        <f>I43/B43</f>
        <v>0.38739210850801481</v>
      </c>
      <c r="K43" s="78" t="s">
        <v>27</v>
      </c>
    </row>
    <row r="44" spans="1:11" x14ac:dyDescent="0.2">
      <c r="A44" s="72" t="s">
        <v>53</v>
      </c>
      <c r="B44" s="31">
        <v>41.313000000000002</v>
      </c>
      <c r="C44" s="19">
        <v>43.488</v>
      </c>
      <c r="D44" s="19">
        <v>47.524000000000001</v>
      </c>
      <c r="E44" s="19">
        <v>51.009</v>
      </c>
      <c r="F44" s="19">
        <v>55.481000000000002</v>
      </c>
      <c r="G44" s="19">
        <v>61.456000000000003</v>
      </c>
      <c r="H44" s="25">
        <v>69.989000000000004</v>
      </c>
      <c r="I44" s="34">
        <f>H44-B44</f>
        <v>28.676000000000002</v>
      </c>
      <c r="J44" s="35">
        <f>I44/B44</f>
        <v>0.69411565366833683</v>
      </c>
      <c r="K44" s="77" t="s">
        <v>27</v>
      </c>
    </row>
    <row r="45" spans="1:11" s="43" customFormat="1" x14ac:dyDescent="0.2">
      <c r="A45" s="29" t="s">
        <v>36</v>
      </c>
      <c r="B45" s="31">
        <v>27.84</v>
      </c>
      <c r="C45" s="25">
        <v>29.661000000000001</v>
      </c>
      <c r="D45" s="25">
        <v>31.774000000000001</v>
      </c>
      <c r="E45" s="25">
        <v>34.253</v>
      </c>
      <c r="F45" s="25">
        <v>37.228999999999999</v>
      </c>
      <c r="G45" s="25">
        <v>40.844999999999999</v>
      </c>
      <c r="H45" s="25">
        <v>45.34</v>
      </c>
      <c r="I45" s="34">
        <f>H45-B45</f>
        <v>17.500000000000004</v>
      </c>
      <c r="J45" s="35">
        <f>I45/B45</f>
        <v>0.62859195402298862</v>
      </c>
      <c r="K45" s="78" t="s">
        <v>27</v>
      </c>
    </row>
    <row r="46" spans="1:11" s="43" customFormat="1" x14ac:dyDescent="0.2">
      <c r="A46" s="34"/>
      <c r="B46" s="25"/>
      <c r="C46" s="25"/>
      <c r="D46" s="25"/>
      <c r="E46" s="25"/>
      <c r="F46" s="25"/>
      <c r="G46" s="25"/>
      <c r="H46" s="25"/>
      <c r="I46" s="34"/>
      <c r="J46" s="35"/>
      <c r="K46" s="78"/>
    </row>
    <row r="47" spans="1:11" s="43" customFormat="1" x14ac:dyDescent="0.2">
      <c r="A47" s="34" t="s">
        <v>31</v>
      </c>
      <c r="B47" s="33">
        <f t="shared" ref="B47:H47" si="8">SUM(B41,B43,B44,B45,B46)</f>
        <v>113.316</v>
      </c>
      <c r="C47" s="33">
        <f t="shared" si="8"/>
        <v>120.006</v>
      </c>
      <c r="D47" s="33">
        <f t="shared" si="8"/>
        <v>128.79300000000001</v>
      </c>
      <c r="E47" s="33">
        <f t="shared" si="8"/>
        <v>137.15300000000002</v>
      </c>
      <c r="F47" s="33">
        <f t="shared" si="8"/>
        <v>147.471</v>
      </c>
      <c r="G47" s="33">
        <f t="shared" si="8"/>
        <v>160.55500000000001</v>
      </c>
      <c r="H47" s="33">
        <f t="shared" si="8"/>
        <v>177.87800000000001</v>
      </c>
      <c r="I47" s="34">
        <f>SUM(H47-B47)</f>
        <v>64.562000000000012</v>
      </c>
      <c r="J47" s="35">
        <f>SUM(I47/B47)</f>
        <v>0.56975184439973181</v>
      </c>
      <c r="K47" s="78" t="s">
        <v>27</v>
      </c>
    </row>
    <row r="48" spans="1:11" s="43" customFormat="1" x14ac:dyDescent="0.2">
      <c r="A48" s="34" t="s">
        <v>37</v>
      </c>
      <c r="B48" s="25"/>
      <c r="C48" s="25"/>
      <c r="D48" s="25"/>
      <c r="E48" s="25"/>
      <c r="F48" s="25"/>
      <c r="G48" s="25"/>
      <c r="H48" s="25"/>
      <c r="I48" s="34"/>
      <c r="J48" s="35"/>
      <c r="K48" s="78"/>
    </row>
    <row r="49" spans="1:11" s="43" customFormat="1" x14ac:dyDescent="0.2">
      <c r="A49" s="34"/>
      <c r="B49" s="25"/>
      <c r="C49" s="25"/>
      <c r="D49" s="25"/>
      <c r="E49" s="25"/>
      <c r="F49" s="25"/>
      <c r="G49" s="25"/>
      <c r="H49" s="25"/>
      <c r="I49" s="34"/>
      <c r="J49" s="35"/>
      <c r="K49" s="78"/>
    </row>
    <row r="50" spans="1:11" s="15" customFormat="1" x14ac:dyDescent="0.2">
      <c r="A50" s="29" t="s">
        <v>80</v>
      </c>
      <c r="B50" s="25">
        <v>34</v>
      </c>
      <c r="C50" s="25">
        <v>36.799999999999997</v>
      </c>
      <c r="D50" s="25">
        <v>39.5</v>
      </c>
      <c r="E50" s="25">
        <v>40.9</v>
      </c>
      <c r="F50" s="25">
        <v>41.9</v>
      </c>
      <c r="G50" s="25">
        <v>43.1</v>
      </c>
      <c r="H50" s="25">
        <v>44.3</v>
      </c>
      <c r="I50" s="34">
        <f>H50-B50</f>
        <v>10.299999999999997</v>
      </c>
      <c r="J50" s="35">
        <f>I50/B50</f>
        <v>0.30294117647058816</v>
      </c>
      <c r="K50" s="76" t="s">
        <v>27</v>
      </c>
    </row>
    <row r="51" spans="1:11" s="43" customFormat="1" x14ac:dyDescent="0.2">
      <c r="A51" s="29" t="s">
        <v>81</v>
      </c>
      <c r="B51" s="25">
        <v>66</v>
      </c>
      <c r="C51" s="25">
        <v>70.400000000000006</v>
      </c>
      <c r="D51" s="25">
        <v>74.3</v>
      </c>
      <c r="E51" s="25">
        <v>76.5</v>
      </c>
      <c r="F51" s="25">
        <v>79.099999999999994</v>
      </c>
      <c r="G51" s="25">
        <v>81.8</v>
      </c>
      <c r="H51" s="25">
        <v>84.5</v>
      </c>
      <c r="I51" s="34">
        <f>H51-B51</f>
        <v>18.5</v>
      </c>
      <c r="J51" s="35">
        <f>I51/B51</f>
        <v>0.28030303030303028</v>
      </c>
      <c r="K51" s="78" t="s">
        <v>27</v>
      </c>
    </row>
    <row r="52" spans="1:11" s="43" customFormat="1" x14ac:dyDescent="0.2">
      <c r="A52" s="29" t="s">
        <v>38</v>
      </c>
      <c r="B52" s="25">
        <v>4.2110000000000003</v>
      </c>
      <c r="C52" s="25">
        <v>4.3170000000000002</v>
      </c>
      <c r="D52" s="25">
        <v>4.6840000000000002</v>
      </c>
      <c r="E52" s="25">
        <v>5.0510000000000002</v>
      </c>
      <c r="F52" s="25">
        <v>5.45</v>
      </c>
      <c r="G52" s="25">
        <v>5.85</v>
      </c>
      <c r="H52" s="25">
        <v>6.25</v>
      </c>
      <c r="I52" s="34">
        <f>H52-B52</f>
        <v>2.0389999999999997</v>
      </c>
      <c r="J52" s="35">
        <f>I52/B52</f>
        <v>0.48420802659700773</v>
      </c>
      <c r="K52" s="78" t="s">
        <v>27</v>
      </c>
    </row>
    <row r="53" spans="1:11" s="43" customFormat="1" x14ac:dyDescent="0.2">
      <c r="A53" s="29" t="s">
        <v>39</v>
      </c>
      <c r="B53" s="25">
        <v>24.24</v>
      </c>
      <c r="C53" s="25">
        <v>25.798999999999999</v>
      </c>
      <c r="D53" s="25">
        <v>27.358000000000001</v>
      </c>
      <c r="E53" s="25">
        <v>28.917000000000002</v>
      </c>
      <c r="F53" s="25">
        <v>30.475999999999999</v>
      </c>
      <c r="G53" s="25">
        <v>32.034999999999997</v>
      </c>
      <c r="H53" s="25">
        <v>33.593000000000004</v>
      </c>
      <c r="I53" s="34">
        <f>H53-B53</f>
        <v>9.3530000000000051</v>
      </c>
      <c r="J53" s="35">
        <f>I53/B53</f>
        <v>0.38584983498349856</v>
      </c>
      <c r="K53" s="78" t="s">
        <v>27</v>
      </c>
    </row>
    <row r="54" spans="1:11" x14ac:dyDescent="0.2">
      <c r="A54" s="29" t="s">
        <v>40</v>
      </c>
      <c r="B54" s="25">
        <v>17.247</v>
      </c>
      <c r="C54" s="25">
        <v>18.675000000000001</v>
      </c>
      <c r="D54" s="25">
        <v>19.989000000000001</v>
      </c>
      <c r="E54" s="25">
        <v>21.212</v>
      </c>
      <c r="F54" s="25">
        <v>22.434000000000001</v>
      </c>
      <c r="G54" s="25">
        <v>23.555</v>
      </c>
      <c r="H54" s="25">
        <v>24.675999999999998</v>
      </c>
      <c r="I54" s="34">
        <f>H54-B54</f>
        <v>7.4289999999999985</v>
      </c>
      <c r="J54" s="35">
        <f>I54/B54</f>
        <v>0.43074157824549186</v>
      </c>
      <c r="K54" s="78" t="s">
        <v>27</v>
      </c>
    </row>
    <row r="55" spans="1:11" x14ac:dyDescent="0.2">
      <c r="A55" s="29"/>
      <c r="B55" s="25"/>
      <c r="C55" s="25"/>
      <c r="D55" s="25"/>
      <c r="E55" s="25"/>
      <c r="F55" s="25"/>
      <c r="G55" s="25"/>
      <c r="H55" s="25"/>
      <c r="I55" s="29"/>
      <c r="J55" s="18"/>
      <c r="K55" s="78"/>
    </row>
    <row r="56" spans="1:11" x14ac:dyDescent="0.2">
      <c r="A56" s="34" t="s">
        <v>41</v>
      </c>
      <c r="B56" s="33">
        <f t="shared" ref="B56:H56" si="9">SUM(B50:B54)</f>
        <v>145.69799999999998</v>
      </c>
      <c r="C56" s="33">
        <f t="shared" si="9"/>
        <v>155.99100000000001</v>
      </c>
      <c r="D56" s="33">
        <f t="shared" si="9"/>
        <v>165.83099999999999</v>
      </c>
      <c r="E56" s="33">
        <f t="shared" si="9"/>
        <v>172.57999999999998</v>
      </c>
      <c r="F56" s="33">
        <f t="shared" si="9"/>
        <v>179.35999999999999</v>
      </c>
      <c r="G56" s="33">
        <f t="shared" si="9"/>
        <v>186.34</v>
      </c>
      <c r="H56" s="33">
        <f t="shared" si="9"/>
        <v>193.31900000000002</v>
      </c>
      <c r="I56" s="34">
        <f>SUM(H56-B56)</f>
        <v>47.621000000000038</v>
      </c>
      <c r="J56" s="35">
        <f>SUM(I56/B56)</f>
        <v>0.32684731430767783</v>
      </c>
      <c r="K56" s="78" t="s">
        <v>27</v>
      </c>
    </row>
    <row r="57" spans="1:11" x14ac:dyDescent="0.2">
      <c r="A57" s="34" t="s">
        <v>42</v>
      </c>
      <c r="B57" s="33"/>
      <c r="C57" s="33"/>
      <c r="D57" s="33"/>
      <c r="E57" s="33"/>
      <c r="F57" s="33"/>
      <c r="G57" s="33"/>
      <c r="H57" s="33"/>
      <c r="I57" s="34"/>
      <c r="J57" s="35"/>
      <c r="K57" s="74"/>
    </row>
    <row r="58" spans="1:11" x14ac:dyDescent="0.2">
      <c r="A58" s="34"/>
      <c r="B58" s="33"/>
      <c r="C58" s="33"/>
      <c r="D58" s="33"/>
      <c r="E58" s="33"/>
      <c r="F58" s="33"/>
      <c r="G58" s="33"/>
      <c r="H58" s="33"/>
      <c r="I58" s="34"/>
      <c r="J58" s="35"/>
      <c r="K58" s="74"/>
    </row>
    <row r="59" spans="1:11" x14ac:dyDescent="0.2">
      <c r="A59" s="34" t="s">
        <v>43</v>
      </c>
      <c r="B59" s="33">
        <f t="shared" ref="B59:H59" si="10">SUM(B9+B10+B18+B19+B20+B24+B25+B26+B27+B41,B43+B44+B45+B52+B53)</f>
        <v>1487.1740000000002</v>
      </c>
      <c r="C59" s="33">
        <f t="shared" si="10"/>
        <v>1607.6049999999998</v>
      </c>
      <c r="D59" s="33">
        <f t="shared" si="10"/>
        <v>1727.7949999999998</v>
      </c>
      <c r="E59" s="33">
        <f t="shared" si="10"/>
        <v>1845.7069999999999</v>
      </c>
      <c r="F59" s="33">
        <f t="shared" si="10"/>
        <v>1948.443</v>
      </c>
      <c r="G59" s="33">
        <f t="shared" si="10"/>
        <v>2055.556</v>
      </c>
      <c r="H59" s="33">
        <f t="shared" si="10"/>
        <v>2158.1979999999994</v>
      </c>
      <c r="I59" s="34">
        <f>SUM(H59-B59)</f>
        <v>671.02399999999921</v>
      </c>
      <c r="J59" s="35">
        <f>I59/B59</f>
        <v>0.45120745790337857</v>
      </c>
      <c r="K59" s="74">
        <f>I59/I63</f>
        <v>0.60291888560135576</v>
      </c>
    </row>
    <row r="60" spans="1:11" x14ac:dyDescent="0.2">
      <c r="A60" s="34"/>
      <c r="B60" s="33"/>
      <c r="C60" s="33"/>
      <c r="D60" s="33"/>
      <c r="E60" s="33"/>
      <c r="F60" s="33"/>
      <c r="G60" s="33"/>
      <c r="H60" s="33"/>
      <c r="I60" s="34"/>
      <c r="J60" s="35"/>
      <c r="K60" s="74"/>
    </row>
    <row r="61" spans="1:11" x14ac:dyDescent="0.2">
      <c r="A61" s="34" t="s">
        <v>44</v>
      </c>
      <c r="B61" s="33">
        <f t="shared" ref="B61:H61" si="11">SUM(B14+B17+B28+B29+B34+B35+B36+B50+B51)</f>
        <v>1765.0889999999999</v>
      </c>
      <c r="C61" s="33">
        <f t="shared" si="11"/>
        <v>1843.2509999999997</v>
      </c>
      <c r="D61" s="33">
        <f t="shared" si="11"/>
        <v>1936.0679999999998</v>
      </c>
      <c r="E61" s="33">
        <f t="shared" si="11"/>
        <v>2022.8379999999997</v>
      </c>
      <c r="F61" s="33">
        <f t="shared" si="11"/>
        <v>2099.37</v>
      </c>
      <c r="G61" s="33">
        <f t="shared" si="11"/>
        <v>2179.1759999999999</v>
      </c>
      <c r="H61" s="33">
        <f t="shared" si="11"/>
        <v>2259.5660000000003</v>
      </c>
      <c r="I61" s="34">
        <f>SUM(H61-B61)</f>
        <v>494.47700000000032</v>
      </c>
      <c r="J61" s="35">
        <f>I61/B61</f>
        <v>0.28014281432834282</v>
      </c>
      <c r="K61" s="74">
        <f>I61/I63</f>
        <v>0.44429040063470476</v>
      </c>
    </row>
    <row r="62" spans="1:11" s="15" customFormat="1" x14ac:dyDescent="0.2">
      <c r="A62" s="34"/>
      <c r="B62" s="33"/>
      <c r="C62" s="33"/>
      <c r="D62" s="33"/>
      <c r="E62" s="33"/>
      <c r="F62" s="33"/>
      <c r="G62" s="33"/>
      <c r="H62" s="33"/>
      <c r="I62" s="34"/>
      <c r="J62" s="35"/>
      <c r="K62" s="74"/>
    </row>
    <row r="63" spans="1:11" s="15" customFormat="1" x14ac:dyDescent="0.2">
      <c r="A63" s="50" t="s">
        <v>45</v>
      </c>
      <c r="B63" s="51">
        <f t="shared" ref="B63:H63" si="12">SUM(B8,B9,B10,B14,B17,B18,B19,B20,B24,B25,B26,B27,B28,B29)</f>
        <v>3160.8370000000004</v>
      </c>
      <c r="C63" s="51">
        <f t="shared" si="12"/>
        <v>3360.5659999999993</v>
      </c>
      <c r="D63" s="51">
        <f t="shared" si="12"/>
        <v>3573.3059999999996</v>
      </c>
      <c r="E63" s="51">
        <f t="shared" si="12"/>
        <v>3773.5249999999996</v>
      </c>
      <c r="F63" s="51">
        <f t="shared" si="12"/>
        <v>3946.8850000000002</v>
      </c>
      <c r="G63" s="51">
        <f t="shared" si="12"/>
        <v>4115.9590000000007</v>
      </c>
      <c r="H63" s="51">
        <f t="shared" si="12"/>
        <v>4273.7960000000003</v>
      </c>
      <c r="I63" s="50">
        <f>SUM(H63-B63)</f>
        <v>1112.9589999999998</v>
      </c>
      <c r="J63" s="52">
        <f>SUM(I63/B63)</f>
        <v>0.35210895088864108</v>
      </c>
      <c r="K63" s="74">
        <f>SUM(I63/I63)</f>
        <v>1</v>
      </c>
    </row>
    <row r="64" spans="1:11" s="15" customFormat="1" x14ac:dyDescent="0.2">
      <c r="A64" s="34"/>
      <c r="B64" s="33"/>
      <c r="C64" s="33"/>
      <c r="D64" s="33"/>
      <c r="E64" s="33"/>
      <c r="F64" s="33"/>
      <c r="G64" s="33"/>
      <c r="H64" s="33"/>
      <c r="I64" s="34"/>
      <c r="J64" s="35"/>
      <c r="K64" s="74"/>
    </row>
    <row r="65" spans="1:11" s="48" customFormat="1" x14ac:dyDescent="0.2">
      <c r="A65" s="50" t="s">
        <v>46</v>
      </c>
      <c r="B65" s="81">
        <f t="shared" ref="B65:H65" si="13">SUM(B8,B9,B10,B14,B17,B18,B19,B20,B24,B25,B26,B27,B50,B28,B29,B44,B34,B35,B36,B41,B43,B45,B51,B52,B53,B54)</f>
        <v>4067.7809999999999</v>
      </c>
      <c r="C65" s="81">
        <f t="shared" si="13"/>
        <v>4315.8109999999988</v>
      </c>
      <c r="D65" s="81">
        <f t="shared" si="13"/>
        <v>4578.9720000000007</v>
      </c>
      <c r="E65" s="81">
        <f t="shared" si="13"/>
        <v>4827.6110000000008</v>
      </c>
      <c r="F65" s="81">
        <f t="shared" si="13"/>
        <v>5048.4700000000012</v>
      </c>
      <c r="G65" s="81">
        <f t="shared" si="13"/>
        <v>5270.0930000000026</v>
      </c>
      <c r="H65" s="82">
        <f t="shared" si="13"/>
        <v>5487.8300000000008</v>
      </c>
      <c r="I65" s="55">
        <f>SUM(H65-B65)</f>
        <v>1420.0490000000009</v>
      </c>
      <c r="J65" s="56">
        <f>I65/B65</f>
        <v>0.34909671882532539</v>
      </c>
      <c r="K65" s="57"/>
    </row>
    <row r="66" spans="1:11" s="48" customFormat="1" x14ac:dyDescent="0.2">
      <c r="A66" s="95" t="s">
        <v>90</v>
      </c>
      <c r="B66" s="94"/>
      <c r="C66" s="94"/>
      <c r="D66" s="94"/>
      <c r="E66" s="94"/>
      <c r="F66" s="94"/>
      <c r="G66" s="94"/>
      <c r="H66" s="94"/>
      <c r="I66" s="59"/>
      <c r="J66" s="60"/>
      <c r="K66" s="60"/>
    </row>
    <row r="67" spans="1:11" s="48" customFormat="1" x14ac:dyDescent="0.2">
      <c r="A67" s="61" t="s">
        <v>91</v>
      </c>
      <c r="B67" s="94"/>
      <c r="C67" s="94"/>
      <c r="D67" s="94"/>
      <c r="E67" s="94"/>
      <c r="F67" s="94"/>
      <c r="G67" s="94"/>
      <c r="H67" s="94"/>
      <c r="I67" s="59"/>
      <c r="J67" s="60"/>
      <c r="K67" s="60"/>
    </row>
    <row r="68" spans="1:11" s="48" customFormat="1" x14ac:dyDescent="0.2">
      <c r="A68" s="61" t="s">
        <v>92</v>
      </c>
      <c r="B68" s="94"/>
      <c r="C68" s="94"/>
      <c r="D68" s="94"/>
      <c r="E68" s="94"/>
      <c r="F68" s="94"/>
      <c r="G68" s="94"/>
      <c r="H68" s="94"/>
      <c r="I68" s="59"/>
      <c r="J68" s="60"/>
      <c r="K68" s="60"/>
    </row>
    <row r="69" spans="1:11" s="48" customFormat="1" x14ac:dyDescent="0.2">
      <c r="A69" s="48" t="s">
        <v>47</v>
      </c>
      <c r="I69" s="59"/>
      <c r="J69" s="60"/>
    </row>
    <row r="70" spans="1:11" s="48" customFormat="1" x14ac:dyDescent="0.2">
      <c r="A70" s="48" t="s">
        <v>83</v>
      </c>
      <c r="I70" s="59"/>
      <c r="J70" s="60"/>
    </row>
    <row r="71" spans="1:11" s="48" customFormat="1" x14ac:dyDescent="0.2">
      <c r="A71" s="48" t="s">
        <v>55</v>
      </c>
      <c r="I71" s="59"/>
      <c r="J71" s="60"/>
    </row>
    <row r="72" spans="1:11" s="48" customFormat="1" x14ac:dyDescent="0.2">
      <c r="A72" s="48" t="s">
        <v>84</v>
      </c>
      <c r="I72" s="59"/>
      <c r="J72" s="60"/>
    </row>
    <row r="73" spans="1:11" s="48" customFormat="1" x14ac:dyDescent="0.2">
      <c r="A73" s="48" t="s">
        <v>86</v>
      </c>
      <c r="I73" s="59"/>
      <c r="J73" s="60"/>
    </row>
    <row r="74" spans="1:11" s="48" customFormat="1" x14ac:dyDescent="0.2">
      <c r="A74" s="48" t="s">
        <v>82</v>
      </c>
      <c r="I74" s="24"/>
      <c r="J74" s="24"/>
    </row>
    <row r="75" spans="1:11" s="48" customFormat="1" x14ac:dyDescent="0.2">
      <c r="C75" s="24"/>
      <c r="D75" s="24"/>
      <c r="E75" s="24"/>
      <c r="F75" s="24"/>
      <c r="G75" s="24"/>
      <c r="H75" s="24"/>
      <c r="I75" s="24"/>
      <c r="J75" s="24"/>
    </row>
    <row r="76" spans="1:11" x14ac:dyDescent="0.2">
      <c r="B76" s="24"/>
      <c r="C76" s="24"/>
      <c r="D76" s="24"/>
      <c r="E76" s="24"/>
      <c r="F76" s="24"/>
      <c r="G76" s="24"/>
      <c r="H76" s="24"/>
    </row>
    <row r="77" spans="1:11" x14ac:dyDescent="0.2">
      <c r="A77" s="48"/>
    </row>
    <row r="78" spans="1:11" x14ac:dyDescent="0.2">
      <c r="A78" s="48"/>
    </row>
    <row r="79" spans="1:11" x14ac:dyDescent="0.2">
      <c r="A79" s="48"/>
    </row>
    <row r="84" spans="1:1" x14ac:dyDescent="0.2">
      <c r="A84" s="48"/>
    </row>
    <row r="90" spans="1:1" x14ac:dyDescent="0.2">
      <c r="A90" s="48"/>
    </row>
    <row r="91" spans="1:1" x14ac:dyDescent="0.2">
      <c r="A91" s="48"/>
    </row>
  </sheetData>
  <mergeCells count="2">
    <mergeCell ref="I2:J4"/>
    <mergeCell ref="I5:J5"/>
  </mergeCells>
  <pageMargins left="0.7" right="0.7" top="0.75" bottom="0.75" header="0.3" footer="0.3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73FF8-6BF4-4AB8-8A12-B859DCEEFA85}">
  <sheetPr>
    <pageSetUpPr fitToPage="1"/>
  </sheetPr>
  <dimension ref="A1:M96"/>
  <sheetViews>
    <sheetView topLeftCell="A46" workbookViewId="0">
      <selection activeCell="B65" sqref="B65:H65"/>
    </sheetView>
  </sheetViews>
  <sheetFormatPr defaultRowHeight="12.75" x14ac:dyDescent="0.2"/>
  <cols>
    <col min="1" max="1" width="25.28515625" style="1" customWidth="1"/>
    <col min="2" max="3" width="8.85546875" style="1" bestFit="1" customWidth="1"/>
    <col min="4" max="7" width="8.85546875" style="1" customWidth="1"/>
    <col min="8" max="8" width="9.85546875" style="1" customWidth="1"/>
    <col min="9" max="9" width="9.140625" style="1"/>
    <col min="10" max="10" width="9.85546875" style="1" customWidth="1"/>
    <col min="11" max="11" width="13.7109375" style="1" customWidth="1"/>
    <col min="12" max="19" width="10.140625" style="1" customWidth="1"/>
    <col min="20" max="217" width="9.140625" style="1"/>
    <col min="218" max="218" width="11" style="1" customWidth="1"/>
    <col min="219" max="219" width="0.5703125" style="1" customWidth="1"/>
    <col min="220" max="220" width="26.5703125" style="1" customWidth="1"/>
    <col min="221" max="226" width="0" style="1" hidden="1" customWidth="1"/>
    <col min="227" max="227" width="8.5703125" style="1" customWidth="1"/>
    <col min="228" max="233" width="8.85546875" style="1" customWidth="1"/>
    <col min="234" max="234" width="9.85546875" style="1" customWidth="1"/>
    <col min="235" max="235" width="9.140625" style="1"/>
    <col min="236" max="236" width="9.85546875" style="1" customWidth="1"/>
    <col min="237" max="237" width="13.7109375" style="1" customWidth="1"/>
    <col min="238" max="238" width="12" style="1" customWidth="1"/>
    <col min="239" max="239" width="10.140625" style="1" customWidth="1"/>
    <col min="240" max="240" width="19.140625" style="1" customWidth="1"/>
    <col min="241" max="241" width="13.85546875" style="1" customWidth="1"/>
    <col min="242" max="242" width="10.7109375" style="1" customWidth="1"/>
    <col min="243" max="243" width="25.28515625" style="1" customWidth="1"/>
    <col min="244" max="252" width="10.7109375" style="1" customWidth="1"/>
    <col min="253" max="275" width="10.140625" style="1" customWidth="1"/>
    <col min="276" max="473" width="9.140625" style="1"/>
    <col min="474" max="474" width="11" style="1" customWidth="1"/>
    <col min="475" max="475" width="0.5703125" style="1" customWidth="1"/>
    <col min="476" max="476" width="26.5703125" style="1" customWidth="1"/>
    <col min="477" max="482" width="0" style="1" hidden="1" customWidth="1"/>
    <col min="483" max="483" width="8.5703125" style="1" customWidth="1"/>
    <col min="484" max="489" width="8.85546875" style="1" customWidth="1"/>
    <col min="490" max="490" width="9.85546875" style="1" customWidth="1"/>
    <col min="491" max="491" width="9.140625" style="1"/>
    <col min="492" max="492" width="9.85546875" style="1" customWidth="1"/>
    <col min="493" max="493" width="13.7109375" style="1" customWidth="1"/>
    <col min="494" max="494" width="12" style="1" customWidth="1"/>
    <col min="495" max="495" width="10.140625" style="1" customWidth="1"/>
    <col min="496" max="496" width="19.140625" style="1" customWidth="1"/>
    <col min="497" max="497" width="13.85546875" style="1" customWidth="1"/>
    <col min="498" max="498" width="10.7109375" style="1" customWidth="1"/>
    <col min="499" max="499" width="25.28515625" style="1" customWidth="1"/>
    <col min="500" max="508" width="10.7109375" style="1" customWidth="1"/>
    <col min="509" max="531" width="10.140625" style="1" customWidth="1"/>
    <col min="532" max="729" width="9.140625" style="1"/>
    <col min="730" max="730" width="11" style="1" customWidth="1"/>
    <col min="731" max="731" width="0.5703125" style="1" customWidth="1"/>
    <col min="732" max="732" width="26.5703125" style="1" customWidth="1"/>
    <col min="733" max="738" width="0" style="1" hidden="1" customWidth="1"/>
    <col min="739" max="739" width="8.5703125" style="1" customWidth="1"/>
    <col min="740" max="745" width="8.85546875" style="1" customWidth="1"/>
    <col min="746" max="746" width="9.85546875" style="1" customWidth="1"/>
    <col min="747" max="747" width="9.140625" style="1"/>
    <col min="748" max="748" width="9.85546875" style="1" customWidth="1"/>
    <col min="749" max="749" width="13.7109375" style="1" customWidth="1"/>
    <col min="750" max="750" width="12" style="1" customWidth="1"/>
    <col min="751" max="751" width="10.140625" style="1" customWidth="1"/>
    <col min="752" max="752" width="19.140625" style="1" customWidth="1"/>
    <col min="753" max="753" width="13.85546875" style="1" customWidth="1"/>
    <col min="754" max="754" width="10.7109375" style="1" customWidth="1"/>
    <col min="755" max="755" width="25.28515625" style="1" customWidth="1"/>
    <col min="756" max="764" width="10.7109375" style="1" customWidth="1"/>
    <col min="765" max="787" width="10.140625" style="1" customWidth="1"/>
    <col min="788" max="985" width="9.140625" style="1"/>
    <col min="986" max="986" width="11" style="1" customWidth="1"/>
    <col min="987" max="987" width="0.5703125" style="1" customWidth="1"/>
    <col min="988" max="988" width="26.5703125" style="1" customWidth="1"/>
    <col min="989" max="994" width="0" style="1" hidden="1" customWidth="1"/>
    <col min="995" max="995" width="8.5703125" style="1" customWidth="1"/>
    <col min="996" max="1001" width="8.85546875" style="1" customWidth="1"/>
    <col min="1002" max="1002" width="9.85546875" style="1" customWidth="1"/>
    <col min="1003" max="1003" width="9.140625" style="1"/>
    <col min="1004" max="1004" width="9.85546875" style="1" customWidth="1"/>
    <col min="1005" max="1005" width="13.7109375" style="1" customWidth="1"/>
    <col min="1006" max="1006" width="12" style="1" customWidth="1"/>
    <col min="1007" max="1007" width="10.140625" style="1" customWidth="1"/>
    <col min="1008" max="1008" width="19.140625" style="1" customWidth="1"/>
    <col min="1009" max="1009" width="13.85546875" style="1" customWidth="1"/>
    <col min="1010" max="1010" width="10.7109375" style="1" customWidth="1"/>
    <col min="1011" max="1011" width="25.28515625" style="1" customWidth="1"/>
    <col min="1012" max="1020" width="10.7109375" style="1" customWidth="1"/>
    <col min="1021" max="1043" width="10.140625" style="1" customWidth="1"/>
    <col min="1044" max="1241" width="9.140625" style="1"/>
    <col min="1242" max="1242" width="11" style="1" customWidth="1"/>
    <col min="1243" max="1243" width="0.5703125" style="1" customWidth="1"/>
    <col min="1244" max="1244" width="26.5703125" style="1" customWidth="1"/>
    <col min="1245" max="1250" width="0" style="1" hidden="1" customWidth="1"/>
    <col min="1251" max="1251" width="8.5703125" style="1" customWidth="1"/>
    <col min="1252" max="1257" width="8.85546875" style="1" customWidth="1"/>
    <col min="1258" max="1258" width="9.85546875" style="1" customWidth="1"/>
    <col min="1259" max="1259" width="9.140625" style="1"/>
    <col min="1260" max="1260" width="9.85546875" style="1" customWidth="1"/>
    <col min="1261" max="1261" width="13.7109375" style="1" customWidth="1"/>
    <col min="1262" max="1262" width="12" style="1" customWidth="1"/>
    <col min="1263" max="1263" width="10.140625" style="1" customWidth="1"/>
    <col min="1264" max="1264" width="19.140625" style="1" customWidth="1"/>
    <col min="1265" max="1265" width="13.85546875" style="1" customWidth="1"/>
    <col min="1266" max="1266" width="10.7109375" style="1" customWidth="1"/>
    <col min="1267" max="1267" width="25.28515625" style="1" customWidth="1"/>
    <col min="1268" max="1276" width="10.7109375" style="1" customWidth="1"/>
    <col min="1277" max="1299" width="10.140625" style="1" customWidth="1"/>
    <col min="1300" max="1497" width="9.140625" style="1"/>
    <col min="1498" max="1498" width="11" style="1" customWidth="1"/>
    <col min="1499" max="1499" width="0.5703125" style="1" customWidth="1"/>
    <col min="1500" max="1500" width="26.5703125" style="1" customWidth="1"/>
    <col min="1501" max="1506" width="0" style="1" hidden="1" customWidth="1"/>
    <col min="1507" max="1507" width="8.5703125" style="1" customWidth="1"/>
    <col min="1508" max="1513" width="8.85546875" style="1" customWidth="1"/>
    <col min="1514" max="1514" width="9.85546875" style="1" customWidth="1"/>
    <col min="1515" max="1515" width="9.140625" style="1"/>
    <col min="1516" max="1516" width="9.85546875" style="1" customWidth="1"/>
    <col min="1517" max="1517" width="13.7109375" style="1" customWidth="1"/>
    <col min="1518" max="1518" width="12" style="1" customWidth="1"/>
    <col min="1519" max="1519" width="10.140625" style="1" customWidth="1"/>
    <col min="1520" max="1520" width="19.140625" style="1" customWidth="1"/>
    <col min="1521" max="1521" width="13.85546875" style="1" customWidth="1"/>
    <col min="1522" max="1522" width="10.7109375" style="1" customWidth="1"/>
    <col min="1523" max="1523" width="25.28515625" style="1" customWidth="1"/>
    <col min="1524" max="1532" width="10.7109375" style="1" customWidth="1"/>
    <col min="1533" max="1555" width="10.140625" style="1" customWidth="1"/>
    <col min="1556" max="1753" width="9.140625" style="1"/>
    <col min="1754" max="1754" width="11" style="1" customWidth="1"/>
    <col min="1755" max="1755" width="0.5703125" style="1" customWidth="1"/>
    <col min="1756" max="1756" width="26.5703125" style="1" customWidth="1"/>
    <col min="1757" max="1762" width="0" style="1" hidden="1" customWidth="1"/>
    <col min="1763" max="1763" width="8.5703125" style="1" customWidth="1"/>
    <col min="1764" max="1769" width="8.85546875" style="1" customWidth="1"/>
    <col min="1770" max="1770" width="9.85546875" style="1" customWidth="1"/>
    <col min="1771" max="1771" width="9.140625" style="1"/>
    <col min="1772" max="1772" width="9.85546875" style="1" customWidth="1"/>
    <col min="1773" max="1773" width="13.7109375" style="1" customWidth="1"/>
    <col min="1774" max="1774" width="12" style="1" customWidth="1"/>
    <col min="1775" max="1775" width="10.140625" style="1" customWidth="1"/>
    <col min="1776" max="1776" width="19.140625" style="1" customWidth="1"/>
    <col min="1777" max="1777" width="13.85546875" style="1" customWidth="1"/>
    <col min="1778" max="1778" width="10.7109375" style="1" customWidth="1"/>
    <col min="1779" max="1779" width="25.28515625" style="1" customWidth="1"/>
    <col min="1780" max="1788" width="10.7109375" style="1" customWidth="1"/>
    <col min="1789" max="1811" width="10.140625" style="1" customWidth="1"/>
    <col min="1812" max="2009" width="9.140625" style="1"/>
    <col min="2010" max="2010" width="11" style="1" customWidth="1"/>
    <col min="2011" max="2011" width="0.5703125" style="1" customWidth="1"/>
    <col min="2012" max="2012" width="26.5703125" style="1" customWidth="1"/>
    <col min="2013" max="2018" width="0" style="1" hidden="1" customWidth="1"/>
    <col min="2019" max="2019" width="8.5703125" style="1" customWidth="1"/>
    <col min="2020" max="2025" width="8.85546875" style="1" customWidth="1"/>
    <col min="2026" max="2026" width="9.85546875" style="1" customWidth="1"/>
    <col min="2027" max="2027" width="9.140625" style="1"/>
    <col min="2028" max="2028" width="9.85546875" style="1" customWidth="1"/>
    <col min="2029" max="2029" width="13.7109375" style="1" customWidth="1"/>
    <col min="2030" max="2030" width="12" style="1" customWidth="1"/>
    <col min="2031" max="2031" width="10.140625" style="1" customWidth="1"/>
    <col min="2032" max="2032" width="19.140625" style="1" customWidth="1"/>
    <col min="2033" max="2033" width="13.85546875" style="1" customWidth="1"/>
    <col min="2034" max="2034" width="10.7109375" style="1" customWidth="1"/>
    <col min="2035" max="2035" width="25.28515625" style="1" customWidth="1"/>
    <col min="2036" max="2044" width="10.7109375" style="1" customWidth="1"/>
    <col min="2045" max="2067" width="10.140625" style="1" customWidth="1"/>
    <col min="2068" max="2265" width="9.140625" style="1"/>
    <col min="2266" max="2266" width="11" style="1" customWidth="1"/>
    <col min="2267" max="2267" width="0.5703125" style="1" customWidth="1"/>
    <col min="2268" max="2268" width="26.5703125" style="1" customWidth="1"/>
    <col min="2269" max="2274" width="0" style="1" hidden="1" customWidth="1"/>
    <col min="2275" max="2275" width="8.5703125" style="1" customWidth="1"/>
    <col min="2276" max="2281" width="8.85546875" style="1" customWidth="1"/>
    <col min="2282" max="2282" width="9.85546875" style="1" customWidth="1"/>
    <col min="2283" max="2283" width="9.140625" style="1"/>
    <col min="2284" max="2284" width="9.85546875" style="1" customWidth="1"/>
    <col min="2285" max="2285" width="13.7109375" style="1" customWidth="1"/>
    <col min="2286" max="2286" width="12" style="1" customWidth="1"/>
    <col min="2287" max="2287" width="10.140625" style="1" customWidth="1"/>
    <col min="2288" max="2288" width="19.140625" style="1" customWidth="1"/>
    <col min="2289" max="2289" width="13.85546875" style="1" customWidth="1"/>
    <col min="2290" max="2290" width="10.7109375" style="1" customWidth="1"/>
    <col min="2291" max="2291" width="25.28515625" style="1" customWidth="1"/>
    <col min="2292" max="2300" width="10.7109375" style="1" customWidth="1"/>
    <col min="2301" max="2323" width="10.140625" style="1" customWidth="1"/>
    <col min="2324" max="2521" width="9.140625" style="1"/>
    <col min="2522" max="2522" width="11" style="1" customWidth="1"/>
    <col min="2523" max="2523" width="0.5703125" style="1" customWidth="1"/>
    <col min="2524" max="2524" width="26.5703125" style="1" customWidth="1"/>
    <col min="2525" max="2530" width="0" style="1" hidden="1" customWidth="1"/>
    <col min="2531" max="2531" width="8.5703125" style="1" customWidth="1"/>
    <col min="2532" max="2537" width="8.85546875" style="1" customWidth="1"/>
    <col min="2538" max="2538" width="9.85546875" style="1" customWidth="1"/>
    <col min="2539" max="2539" width="9.140625" style="1"/>
    <col min="2540" max="2540" width="9.85546875" style="1" customWidth="1"/>
    <col min="2541" max="2541" width="13.7109375" style="1" customWidth="1"/>
    <col min="2542" max="2542" width="12" style="1" customWidth="1"/>
    <col min="2543" max="2543" width="10.140625" style="1" customWidth="1"/>
    <col min="2544" max="2544" width="19.140625" style="1" customWidth="1"/>
    <col min="2545" max="2545" width="13.85546875" style="1" customWidth="1"/>
    <col min="2546" max="2546" width="10.7109375" style="1" customWidth="1"/>
    <col min="2547" max="2547" width="25.28515625" style="1" customWidth="1"/>
    <col min="2548" max="2556" width="10.7109375" style="1" customWidth="1"/>
    <col min="2557" max="2579" width="10.140625" style="1" customWidth="1"/>
    <col min="2580" max="2777" width="9.140625" style="1"/>
    <col min="2778" max="2778" width="11" style="1" customWidth="1"/>
    <col min="2779" max="2779" width="0.5703125" style="1" customWidth="1"/>
    <col min="2780" max="2780" width="26.5703125" style="1" customWidth="1"/>
    <col min="2781" max="2786" width="0" style="1" hidden="1" customWidth="1"/>
    <col min="2787" max="2787" width="8.5703125" style="1" customWidth="1"/>
    <col min="2788" max="2793" width="8.85546875" style="1" customWidth="1"/>
    <col min="2794" max="2794" width="9.85546875" style="1" customWidth="1"/>
    <col min="2795" max="2795" width="9.140625" style="1"/>
    <col min="2796" max="2796" width="9.85546875" style="1" customWidth="1"/>
    <col min="2797" max="2797" width="13.7109375" style="1" customWidth="1"/>
    <col min="2798" max="2798" width="12" style="1" customWidth="1"/>
    <col min="2799" max="2799" width="10.140625" style="1" customWidth="1"/>
    <col min="2800" max="2800" width="19.140625" style="1" customWidth="1"/>
    <col min="2801" max="2801" width="13.85546875" style="1" customWidth="1"/>
    <col min="2802" max="2802" width="10.7109375" style="1" customWidth="1"/>
    <col min="2803" max="2803" width="25.28515625" style="1" customWidth="1"/>
    <col min="2804" max="2812" width="10.7109375" style="1" customWidth="1"/>
    <col min="2813" max="2835" width="10.140625" style="1" customWidth="1"/>
    <col min="2836" max="3033" width="9.140625" style="1"/>
    <col min="3034" max="3034" width="11" style="1" customWidth="1"/>
    <col min="3035" max="3035" width="0.5703125" style="1" customWidth="1"/>
    <col min="3036" max="3036" width="26.5703125" style="1" customWidth="1"/>
    <col min="3037" max="3042" width="0" style="1" hidden="1" customWidth="1"/>
    <col min="3043" max="3043" width="8.5703125" style="1" customWidth="1"/>
    <col min="3044" max="3049" width="8.85546875" style="1" customWidth="1"/>
    <col min="3050" max="3050" width="9.85546875" style="1" customWidth="1"/>
    <col min="3051" max="3051" width="9.140625" style="1"/>
    <col min="3052" max="3052" width="9.85546875" style="1" customWidth="1"/>
    <col min="3053" max="3053" width="13.7109375" style="1" customWidth="1"/>
    <col min="3054" max="3054" width="12" style="1" customWidth="1"/>
    <col min="3055" max="3055" width="10.140625" style="1" customWidth="1"/>
    <col min="3056" max="3056" width="19.140625" style="1" customWidth="1"/>
    <col min="3057" max="3057" width="13.85546875" style="1" customWidth="1"/>
    <col min="3058" max="3058" width="10.7109375" style="1" customWidth="1"/>
    <col min="3059" max="3059" width="25.28515625" style="1" customWidth="1"/>
    <col min="3060" max="3068" width="10.7109375" style="1" customWidth="1"/>
    <col min="3069" max="3091" width="10.140625" style="1" customWidth="1"/>
    <col min="3092" max="3289" width="9.140625" style="1"/>
    <col min="3290" max="3290" width="11" style="1" customWidth="1"/>
    <col min="3291" max="3291" width="0.5703125" style="1" customWidth="1"/>
    <col min="3292" max="3292" width="26.5703125" style="1" customWidth="1"/>
    <col min="3293" max="3298" width="0" style="1" hidden="1" customWidth="1"/>
    <col min="3299" max="3299" width="8.5703125" style="1" customWidth="1"/>
    <col min="3300" max="3305" width="8.85546875" style="1" customWidth="1"/>
    <col min="3306" max="3306" width="9.85546875" style="1" customWidth="1"/>
    <col min="3307" max="3307" width="9.140625" style="1"/>
    <col min="3308" max="3308" width="9.85546875" style="1" customWidth="1"/>
    <col min="3309" max="3309" width="13.7109375" style="1" customWidth="1"/>
    <col min="3310" max="3310" width="12" style="1" customWidth="1"/>
    <col min="3311" max="3311" width="10.140625" style="1" customWidth="1"/>
    <col min="3312" max="3312" width="19.140625" style="1" customWidth="1"/>
    <col min="3313" max="3313" width="13.85546875" style="1" customWidth="1"/>
    <col min="3314" max="3314" width="10.7109375" style="1" customWidth="1"/>
    <col min="3315" max="3315" width="25.28515625" style="1" customWidth="1"/>
    <col min="3316" max="3324" width="10.7109375" style="1" customWidth="1"/>
    <col min="3325" max="3347" width="10.140625" style="1" customWidth="1"/>
    <col min="3348" max="3545" width="9.140625" style="1"/>
    <col min="3546" max="3546" width="11" style="1" customWidth="1"/>
    <col min="3547" max="3547" width="0.5703125" style="1" customWidth="1"/>
    <col min="3548" max="3548" width="26.5703125" style="1" customWidth="1"/>
    <col min="3549" max="3554" width="0" style="1" hidden="1" customWidth="1"/>
    <col min="3555" max="3555" width="8.5703125" style="1" customWidth="1"/>
    <col min="3556" max="3561" width="8.85546875" style="1" customWidth="1"/>
    <col min="3562" max="3562" width="9.85546875" style="1" customWidth="1"/>
    <col min="3563" max="3563" width="9.140625" style="1"/>
    <col min="3564" max="3564" width="9.85546875" style="1" customWidth="1"/>
    <col min="3565" max="3565" width="13.7109375" style="1" customWidth="1"/>
    <col min="3566" max="3566" width="12" style="1" customWidth="1"/>
    <col min="3567" max="3567" width="10.140625" style="1" customWidth="1"/>
    <col min="3568" max="3568" width="19.140625" style="1" customWidth="1"/>
    <col min="3569" max="3569" width="13.85546875" style="1" customWidth="1"/>
    <col min="3570" max="3570" width="10.7109375" style="1" customWidth="1"/>
    <col min="3571" max="3571" width="25.28515625" style="1" customWidth="1"/>
    <col min="3572" max="3580" width="10.7109375" style="1" customWidth="1"/>
    <col min="3581" max="3603" width="10.140625" style="1" customWidth="1"/>
    <col min="3604" max="3801" width="9.140625" style="1"/>
    <col min="3802" max="3802" width="11" style="1" customWidth="1"/>
    <col min="3803" max="3803" width="0.5703125" style="1" customWidth="1"/>
    <col min="3804" max="3804" width="26.5703125" style="1" customWidth="1"/>
    <col min="3805" max="3810" width="0" style="1" hidden="1" customWidth="1"/>
    <col min="3811" max="3811" width="8.5703125" style="1" customWidth="1"/>
    <col min="3812" max="3817" width="8.85546875" style="1" customWidth="1"/>
    <col min="3818" max="3818" width="9.85546875" style="1" customWidth="1"/>
    <col min="3819" max="3819" width="9.140625" style="1"/>
    <col min="3820" max="3820" width="9.85546875" style="1" customWidth="1"/>
    <col min="3821" max="3821" width="13.7109375" style="1" customWidth="1"/>
    <col min="3822" max="3822" width="12" style="1" customWidth="1"/>
    <col min="3823" max="3823" width="10.140625" style="1" customWidth="1"/>
    <col min="3824" max="3824" width="19.140625" style="1" customWidth="1"/>
    <col min="3825" max="3825" width="13.85546875" style="1" customWidth="1"/>
    <col min="3826" max="3826" width="10.7109375" style="1" customWidth="1"/>
    <col min="3827" max="3827" width="25.28515625" style="1" customWidth="1"/>
    <col min="3828" max="3836" width="10.7109375" style="1" customWidth="1"/>
    <col min="3837" max="3859" width="10.140625" style="1" customWidth="1"/>
    <col min="3860" max="4057" width="9.140625" style="1"/>
    <col min="4058" max="4058" width="11" style="1" customWidth="1"/>
    <col min="4059" max="4059" width="0.5703125" style="1" customWidth="1"/>
    <col min="4060" max="4060" width="26.5703125" style="1" customWidth="1"/>
    <col min="4061" max="4066" width="0" style="1" hidden="1" customWidth="1"/>
    <col min="4067" max="4067" width="8.5703125" style="1" customWidth="1"/>
    <col min="4068" max="4073" width="8.85546875" style="1" customWidth="1"/>
    <col min="4074" max="4074" width="9.85546875" style="1" customWidth="1"/>
    <col min="4075" max="4075" width="9.140625" style="1"/>
    <col min="4076" max="4076" width="9.85546875" style="1" customWidth="1"/>
    <col min="4077" max="4077" width="13.7109375" style="1" customWidth="1"/>
    <col min="4078" max="4078" width="12" style="1" customWidth="1"/>
    <col min="4079" max="4079" width="10.140625" style="1" customWidth="1"/>
    <col min="4080" max="4080" width="19.140625" style="1" customWidth="1"/>
    <col min="4081" max="4081" width="13.85546875" style="1" customWidth="1"/>
    <col min="4082" max="4082" width="10.7109375" style="1" customWidth="1"/>
    <col min="4083" max="4083" width="25.28515625" style="1" customWidth="1"/>
    <col min="4084" max="4092" width="10.7109375" style="1" customWidth="1"/>
    <col min="4093" max="4115" width="10.140625" style="1" customWidth="1"/>
    <col min="4116" max="4313" width="9.140625" style="1"/>
    <col min="4314" max="4314" width="11" style="1" customWidth="1"/>
    <col min="4315" max="4315" width="0.5703125" style="1" customWidth="1"/>
    <col min="4316" max="4316" width="26.5703125" style="1" customWidth="1"/>
    <col min="4317" max="4322" width="0" style="1" hidden="1" customWidth="1"/>
    <col min="4323" max="4323" width="8.5703125" style="1" customWidth="1"/>
    <col min="4324" max="4329" width="8.85546875" style="1" customWidth="1"/>
    <col min="4330" max="4330" width="9.85546875" style="1" customWidth="1"/>
    <col min="4331" max="4331" width="9.140625" style="1"/>
    <col min="4332" max="4332" width="9.85546875" style="1" customWidth="1"/>
    <col min="4333" max="4333" width="13.7109375" style="1" customWidth="1"/>
    <col min="4334" max="4334" width="12" style="1" customWidth="1"/>
    <col min="4335" max="4335" width="10.140625" style="1" customWidth="1"/>
    <col min="4336" max="4336" width="19.140625" style="1" customWidth="1"/>
    <col min="4337" max="4337" width="13.85546875" style="1" customWidth="1"/>
    <col min="4338" max="4338" width="10.7109375" style="1" customWidth="1"/>
    <col min="4339" max="4339" width="25.28515625" style="1" customWidth="1"/>
    <col min="4340" max="4348" width="10.7109375" style="1" customWidth="1"/>
    <col min="4349" max="4371" width="10.140625" style="1" customWidth="1"/>
    <col min="4372" max="4569" width="9.140625" style="1"/>
    <col min="4570" max="4570" width="11" style="1" customWidth="1"/>
    <col min="4571" max="4571" width="0.5703125" style="1" customWidth="1"/>
    <col min="4572" max="4572" width="26.5703125" style="1" customWidth="1"/>
    <col min="4573" max="4578" width="0" style="1" hidden="1" customWidth="1"/>
    <col min="4579" max="4579" width="8.5703125" style="1" customWidth="1"/>
    <col min="4580" max="4585" width="8.85546875" style="1" customWidth="1"/>
    <col min="4586" max="4586" width="9.85546875" style="1" customWidth="1"/>
    <col min="4587" max="4587" width="9.140625" style="1"/>
    <col min="4588" max="4588" width="9.85546875" style="1" customWidth="1"/>
    <col min="4589" max="4589" width="13.7109375" style="1" customWidth="1"/>
    <col min="4590" max="4590" width="12" style="1" customWidth="1"/>
    <col min="4591" max="4591" width="10.140625" style="1" customWidth="1"/>
    <col min="4592" max="4592" width="19.140625" style="1" customWidth="1"/>
    <col min="4593" max="4593" width="13.85546875" style="1" customWidth="1"/>
    <col min="4594" max="4594" width="10.7109375" style="1" customWidth="1"/>
    <col min="4595" max="4595" width="25.28515625" style="1" customWidth="1"/>
    <col min="4596" max="4604" width="10.7109375" style="1" customWidth="1"/>
    <col min="4605" max="4627" width="10.140625" style="1" customWidth="1"/>
    <col min="4628" max="4825" width="9.140625" style="1"/>
    <col min="4826" max="4826" width="11" style="1" customWidth="1"/>
    <col min="4827" max="4827" width="0.5703125" style="1" customWidth="1"/>
    <col min="4828" max="4828" width="26.5703125" style="1" customWidth="1"/>
    <col min="4829" max="4834" width="0" style="1" hidden="1" customWidth="1"/>
    <col min="4835" max="4835" width="8.5703125" style="1" customWidth="1"/>
    <col min="4836" max="4841" width="8.85546875" style="1" customWidth="1"/>
    <col min="4842" max="4842" width="9.85546875" style="1" customWidth="1"/>
    <col min="4843" max="4843" width="9.140625" style="1"/>
    <col min="4844" max="4844" width="9.85546875" style="1" customWidth="1"/>
    <col min="4845" max="4845" width="13.7109375" style="1" customWidth="1"/>
    <col min="4846" max="4846" width="12" style="1" customWidth="1"/>
    <col min="4847" max="4847" width="10.140625" style="1" customWidth="1"/>
    <col min="4848" max="4848" width="19.140625" style="1" customWidth="1"/>
    <col min="4849" max="4849" width="13.85546875" style="1" customWidth="1"/>
    <col min="4850" max="4850" width="10.7109375" style="1" customWidth="1"/>
    <col min="4851" max="4851" width="25.28515625" style="1" customWidth="1"/>
    <col min="4852" max="4860" width="10.7109375" style="1" customWidth="1"/>
    <col min="4861" max="4883" width="10.140625" style="1" customWidth="1"/>
    <col min="4884" max="5081" width="9.140625" style="1"/>
    <col min="5082" max="5082" width="11" style="1" customWidth="1"/>
    <col min="5083" max="5083" width="0.5703125" style="1" customWidth="1"/>
    <col min="5084" max="5084" width="26.5703125" style="1" customWidth="1"/>
    <col min="5085" max="5090" width="0" style="1" hidden="1" customWidth="1"/>
    <col min="5091" max="5091" width="8.5703125" style="1" customWidth="1"/>
    <col min="5092" max="5097" width="8.85546875" style="1" customWidth="1"/>
    <col min="5098" max="5098" width="9.85546875" style="1" customWidth="1"/>
    <col min="5099" max="5099" width="9.140625" style="1"/>
    <col min="5100" max="5100" width="9.85546875" style="1" customWidth="1"/>
    <col min="5101" max="5101" width="13.7109375" style="1" customWidth="1"/>
    <col min="5102" max="5102" width="12" style="1" customWidth="1"/>
    <col min="5103" max="5103" width="10.140625" style="1" customWidth="1"/>
    <col min="5104" max="5104" width="19.140625" style="1" customWidth="1"/>
    <col min="5105" max="5105" width="13.85546875" style="1" customWidth="1"/>
    <col min="5106" max="5106" width="10.7109375" style="1" customWidth="1"/>
    <col min="5107" max="5107" width="25.28515625" style="1" customWidth="1"/>
    <col min="5108" max="5116" width="10.7109375" style="1" customWidth="1"/>
    <col min="5117" max="5139" width="10.140625" style="1" customWidth="1"/>
    <col min="5140" max="5337" width="9.140625" style="1"/>
    <col min="5338" max="5338" width="11" style="1" customWidth="1"/>
    <col min="5339" max="5339" width="0.5703125" style="1" customWidth="1"/>
    <col min="5340" max="5340" width="26.5703125" style="1" customWidth="1"/>
    <col min="5341" max="5346" width="0" style="1" hidden="1" customWidth="1"/>
    <col min="5347" max="5347" width="8.5703125" style="1" customWidth="1"/>
    <col min="5348" max="5353" width="8.85546875" style="1" customWidth="1"/>
    <col min="5354" max="5354" width="9.85546875" style="1" customWidth="1"/>
    <col min="5355" max="5355" width="9.140625" style="1"/>
    <col min="5356" max="5356" width="9.85546875" style="1" customWidth="1"/>
    <col min="5357" max="5357" width="13.7109375" style="1" customWidth="1"/>
    <col min="5358" max="5358" width="12" style="1" customWidth="1"/>
    <col min="5359" max="5359" width="10.140625" style="1" customWidth="1"/>
    <col min="5360" max="5360" width="19.140625" style="1" customWidth="1"/>
    <col min="5361" max="5361" width="13.85546875" style="1" customWidth="1"/>
    <col min="5362" max="5362" width="10.7109375" style="1" customWidth="1"/>
    <col min="5363" max="5363" width="25.28515625" style="1" customWidth="1"/>
    <col min="5364" max="5372" width="10.7109375" style="1" customWidth="1"/>
    <col min="5373" max="5395" width="10.140625" style="1" customWidth="1"/>
    <col min="5396" max="5593" width="9.140625" style="1"/>
    <col min="5594" max="5594" width="11" style="1" customWidth="1"/>
    <col min="5595" max="5595" width="0.5703125" style="1" customWidth="1"/>
    <col min="5596" max="5596" width="26.5703125" style="1" customWidth="1"/>
    <col min="5597" max="5602" width="0" style="1" hidden="1" customWidth="1"/>
    <col min="5603" max="5603" width="8.5703125" style="1" customWidth="1"/>
    <col min="5604" max="5609" width="8.85546875" style="1" customWidth="1"/>
    <col min="5610" max="5610" width="9.85546875" style="1" customWidth="1"/>
    <col min="5611" max="5611" width="9.140625" style="1"/>
    <col min="5612" max="5612" width="9.85546875" style="1" customWidth="1"/>
    <col min="5613" max="5613" width="13.7109375" style="1" customWidth="1"/>
    <col min="5614" max="5614" width="12" style="1" customWidth="1"/>
    <col min="5615" max="5615" width="10.140625" style="1" customWidth="1"/>
    <col min="5616" max="5616" width="19.140625" style="1" customWidth="1"/>
    <col min="5617" max="5617" width="13.85546875" style="1" customWidth="1"/>
    <col min="5618" max="5618" width="10.7109375" style="1" customWidth="1"/>
    <col min="5619" max="5619" width="25.28515625" style="1" customWidth="1"/>
    <col min="5620" max="5628" width="10.7109375" style="1" customWidth="1"/>
    <col min="5629" max="5651" width="10.140625" style="1" customWidth="1"/>
    <col min="5652" max="5849" width="9.140625" style="1"/>
    <col min="5850" max="5850" width="11" style="1" customWidth="1"/>
    <col min="5851" max="5851" width="0.5703125" style="1" customWidth="1"/>
    <col min="5852" max="5852" width="26.5703125" style="1" customWidth="1"/>
    <col min="5853" max="5858" width="0" style="1" hidden="1" customWidth="1"/>
    <col min="5859" max="5859" width="8.5703125" style="1" customWidth="1"/>
    <col min="5860" max="5865" width="8.85546875" style="1" customWidth="1"/>
    <col min="5866" max="5866" width="9.85546875" style="1" customWidth="1"/>
    <col min="5867" max="5867" width="9.140625" style="1"/>
    <col min="5868" max="5868" width="9.85546875" style="1" customWidth="1"/>
    <col min="5869" max="5869" width="13.7109375" style="1" customWidth="1"/>
    <col min="5870" max="5870" width="12" style="1" customWidth="1"/>
    <col min="5871" max="5871" width="10.140625" style="1" customWidth="1"/>
    <col min="5872" max="5872" width="19.140625" style="1" customWidth="1"/>
    <col min="5873" max="5873" width="13.85546875" style="1" customWidth="1"/>
    <col min="5874" max="5874" width="10.7109375" style="1" customWidth="1"/>
    <col min="5875" max="5875" width="25.28515625" style="1" customWidth="1"/>
    <col min="5876" max="5884" width="10.7109375" style="1" customWidth="1"/>
    <col min="5885" max="5907" width="10.140625" style="1" customWidth="1"/>
    <col min="5908" max="6105" width="9.140625" style="1"/>
    <col min="6106" max="6106" width="11" style="1" customWidth="1"/>
    <col min="6107" max="6107" width="0.5703125" style="1" customWidth="1"/>
    <col min="6108" max="6108" width="26.5703125" style="1" customWidth="1"/>
    <col min="6109" max="6114" width="0" style="1" hidden="1" customWidth="1"/>
    <col min="6115" max="6115" width="8.5703125" style="1" customWidth="1"/>
    <col min="6116" max="6121" width="8.85546875" style="1" customWidth="1"/>
    <col min="6122" max="6122" width="9.85546875" style="1" customWidth="1"/>
    <col min="6123" max="6123" width="9.140625" style="1"/>
    <col min="6124" max="6124" width="9.85546875" style="1" customWidth="1"/>
    <col min="6125" max="6125" width="13.7109375" style="1" customWidth="1"/>
    <col min="6126" max="6126" width="12" style="1" customWidth="1"/>
    <col min="6127" max="6127" width="10.140625" style="1" customWidth="1"/>
    <col min="6128" max="6128" width="19.140625" style="1" customWidth="1"/>
    <col min="6129" max="6129" width="13.85546875" style="1" customWidth="1"/>
    <col min="6130" max="6130" width="10.7109375" style="1" customWidth="1"/>
    <col min="6131" max="6131" width="25.28515625" style="1" customWidth="1"/>
    <col min="6132" max="6140" width="10.7109375" style="1" customWidth="1"/>
    <col min="6141" max="6163" width="10.140625" style="1" customWidth="1"/>
    <col min="6164" max="6361" width="9.140625" style="1"/>
    <col min="6362" max="6362" width="11" style="1" customWidth="1"/>
    <col min="6363" max="6363" width="0.5703125" style="1" customWidth="1"/>
    <col min="6364" max="6364" width="26.5703125" style="1" customWidth="1"/>
    <col min="6365" max="6370" width="0" style="1" hidden="1" customWidth="1"/>
    <col min="6371" max="6371" width="8.5703125" style="1" customWidth="1"/>
    <col min="6372" max="6377" width="8.85546875" style="1" customWidth="1"/>
    <col min="6378" max="6378" width="9.85546875" style="1" customWidth="1"/>
    <col min="6379" max="6379" width="9.140625" style="1"/>
    <col min="6380" max="6380" width="9.85546875" style="1" customWidth="1"/>
    <col min="6381" max="6381" width="13.7109375" style="1" customWidth="1"/>
    <col min="6382" max="6382" width="12" style="1" customWidth="1"/>
    <col min="6383" max="6383" width="10.140625" style="1" customWidth="1"/>
    <col min="6384" max="6384" width="19.140625" style="1" customWidth="1"/>
    <col min="6385" max="6385" width="13.85546875" style="1" customWidth="1"/>
    <col min="6386" max="6386" width="10.7109375" style="1" customWidth="1"/>
    <col min="6387" max="6387" width="25.28515625" style="1" customWidth="1"/>
    <col min="6388" max="6396" width="10.7109375" style="1" customWidth="1"/>
    <col min="6397" max="6419" width="10.140625" style="1" customWidth="1"/>
    <col min="6420" max="6617" width="9.140625" style="1"/>
    <col min="6618" max="6618" width="11" style="1" customWidth="1"/>
    <col min="6619" max="6619" width="0.5703125" style="1" customWidth="1"/>
    <col min="6620" max="6620" width="26.5703125" style="1" customWidth="1"/>
    <col min="6621" max="6626" width="0" style="1" hidden="1" customWidth="1"/>
    <col min="6627" max="6627" width="8.5703125" style="1" customWidth="1"/>
    <col min="6628" max="6633" width="8.85546875" style="1" customWidth="1"/>
    <col min="6634" max="6634" width="9.85546875" style="1" customWidth="1"/>
    <col min="6635" max="6635" width="9.140625" style="1"/>
    <col min="6636" max="6636" width="9.85546875" style="1" customWidth="1"/>
    <col min="6637" max="6637" width="13.7109375" style="1" customWidth="1"/>
    <col min="6638" max="6638" width="12" style="1" customWidth="1"/>
    <col min="6639" max="6639" width="10.140625" style="1" customWidth="1"/>
    <col min="6640" max="6640" width="19.140625" style="1" customWidth="1"/>
    <col min="6641" max="6641" width="13.85546875" style="1" customWidth="1"/>
    <col min="6642" max="6642" width="10.7109375" style="1" customWidth="1"/>
    <col min="6643" max="6643" width="25.28515625" style="1" customWidth="1"/>
    <col min="6644" max="6652" width="10.7109375" style="1" customWidth="1"/>
    <col min="6653" max="6675" width="10.140625" style="1" customWidth="1"/>
    <col min="6676" max="6873" width="9.140625" style="1"/>
    <col min="6874" max="6874" width="11" style="1" customWidth="1"/>
    <col min="6875" max="6875" width="0.5703125" style="1" customWidth="1"/>
    <col min="6876" max="6876" width="26.5703125" style="1" customWidth="1"/>
    <col min="6877" max="6882" width="0" style="1" hidden="1" customWidth="1"/>
    <col min="6883" max="6883" width="8.5703125" style="1" customWidth="1"/>
    <col min="6884" max="6889" width="8.85546875" style="1" customWidth="1"/>
    <col min="6890" max="6890" width="9.85546875" style="1" customWidth="1"/>
    <col min="6891" max="6891" width="9.140625" style="1"/>
    <col min="6892" max="6892" width="9.85546875" style="1" customWidth="1"/>
    <col min="6893" max="6893" width="13.7109375" style="1" customWidth="1"/>
    <col min="6894" max="6894" width="12" style="1" customWidth="1"/>
    <col min="6895" max="6895" width="10.140625" style="1" customWidth="1"/>
    <col min="6896" max="6896" width="19.140625" style="1" customWidth="1"/>
    <col min="6897" max="6897" width="13.85546875" style="1" customWidth="1"/>
    <col min="6898" max="6898" width="10.7109375" style="1" customWidth="1"/>
    <col min="6899" max="6899" width="25.28515625" style="1" customWidth="1"/>
    <col min="6900" max="6908" width="10.7109375" style="1" customWidth="1"/>
    <col min="6909" max="6931" width="10.140625" style="1" customWidth="1"/>
    <col min="6932" max="7129" width="9.140625" style="1"/>
    <col min="7130" max="7130" width="11" style="1" customWidth="1"/>
    <col min="7131" max="7131" width="0.5703125" style="1" customWidth="1"/>
    <col min="7132" max="7132" width="26.5703125" style="1" customWidth="1"/>
    <col min="7133" max="7138" width="0" style="1" hidden="1" customWidth="1"/>
    <col min="7139" max="7139" width="8.5703125" style="1" customWidth="1"/>
    <col min="7140" max="7145" width="8.85546875" style="1" customWidth="1"/>
    <col min="7146" max="7146" width="9.85546875" style="1" customWidth="1"/>
    <col min="7147" max="7147" width="9.140625" style="1"/>
    <col min="7148" max="7148" width="9.85546875" style="1" customWidth="1"/>
    <col min="7149" max="7149" width="13.7109375" style="1" customWidth="1"/>
    <col min="7150" max="7150" width="12" style="1" customWidth="1"/>
    <col min="7151" max="7151" width="10.140625" style="1" customWidth="1"/>
    <col min="7152" max="7152" width="19.140625" style="1" customWidth="1"/>
    <col min="7153" max="7153" width="13.85546875" style="1" customWidth="1"/>
    <col min="7154" max="7154" width="10.7109375" style="1" customWidth="1"/>
    <col min="7155" max="7155" width="25.28515625" style="1" customWidth="1"/>
    <col min="7156" max="7164" width="10.7109375" style="1" customWidth="1"/>
    <col min="7165" max="7187" width="10.140625" style="1" customWidth="1"/>
    <col min="7188" max="7385" width="9.140625" style="1"/>
    <col min="7386" max="7386" width="11" style="1" customWidth="1"/>
    <col min="7387" max="7387" width="0.5703125" style="1" customWidth="1"/>
    <col min="7388" max="7388" width="26.5703125" style="1" customWidth="1"/>
    <col min="7389" max="7394" width="0" style="1" hidden="1" customWidth="1"/>
    <col min="7395" max="7395" width="8.5703125" style="1" customWidth="1"/>
    <col min="7396" max="7401" width="8.85546875" style="1" customWidth="1"/>
    <col min="7402" max="7402" width="9.85546875" style="1" customWidth="1"/>
    <col min="7403" max="7403" width="9.140625" style="1"/>
    <col min="7404" max="7404" width="9.85546875" style="1" customWidth="1"/>
    <col min="7405" max="7405" width="13.7109375" style="1" customWidth="1"/>
    <col min="7406" max="7406" width="12" style="1" customWidth="1"/>
    <col min="7407" max="7407" width="10.140625" style="1" customWidth="1"/>
    <col min="7408" max="7408" width="19.140625" style="1" customWidth="1"/>
    <col min="7409" max="7409" width="13.85546875" style="1" customWidth="1"/>
    <col min="7410" max="7410" width="10.7109375" style="1" customWidth="1"/>
    <col min="7411" max="7411" width="25.28515625" style="1" customWidth="1"/>
    <col min="7412" max="7420" width="10.7109375" style="1" customWidth="1"/>
    <col min="7421" max="7443" width="10.140625" style="1" customWidth="1"/>
    <col min="7444" max="7641" width="9.140625" style="1"/>
    <col min="7642" max="7642" width="11" style="1" customWidth="1"/>
    <col min="7643" max="7643" width="0.5703125" style="1" customWidth="1"/>
    <col min="7644" max="7644" width="26.5703125" style="1" customWidth="1"/>
    <col min="7645" max="7650" width="0" style="1" hidden="1" customWidth="1"/>
    <col min="7651" max="7651" width="8.5703125" style="1" customWidth="1"/>
    <col min="7652" max="7657" width="8.85546875" style="1" customWidth="1"/>
    <col min="7658" max="7658" width="9.85546875" style="1" customWidth="1"/>
    <col min="7659" max="7659" width="9.140625" style="1"/>
    <col min="7660" max="7660" width="9.85546875" style="1" customWidth="1"/>
    <col min="7661" max="7661" width="13.7109375" style="1" customWidth="1"/>
    <col min="7662" max="7662" width="12" style="1" customWidth="1"/>
    <col min="7663" max="7663" width="10.140625" style="1" customWidth="1"/>
    <col min="7664" max="7664" width="19.140625" style="1" customWidth="1"/>
    <col min="7665" max="7665" width="13.85546875" style="1" customWidth="1"/>
    <col min="7666" max="7666" width="10.7109375" style="1" customWidth="1"/>
    <col min="7667" max="7667" width="25.28515625" style="1" customWidth="1"/>
    <col min="7668" max="7676" width="10.7109375" style="1" customWidth="1"/>
    <col min="7677" max="7699" width="10.140625" style="1" customWidth="1"/>
    <col min="7700" max="7897" width="9.140625" style="1"/>
    <col min="7898" max="7898" width="11" style="1" customWidth="1"/>
    <col min="7899" max="7899" width="0.5703125" style="1" customWidth="1"/>
    <col min="7900" max="7900" width="26.5703125" style="1" customWidth="1"/>
    <col min="7901" max="7906" width="0" style="1" hidden="1" customWidth="1"/>
    <col min="7907" max="7907" width="8.5703125" style="1" customWidth="1"/>
    <col min="7908" max="7913" width="8.85546875" style="1" customWidth="1"/>
    <col min="7914" max="7914" width="9.85546875" style="1" customWidth="1"/>
    <col min="7915" max="7915" width="9.140625" style="1"/>
    <col min="7916" max="7916" width="9.85546875" style="1" customWidth="1"/>
    <col min="7917" max="7917" width="13.7109375" style="1" customWidth="1"/>
    <col min="7918" max="7918" width="12" style="1" customWidth="1"/>
    <col min="7919" max="7919" width="10.140625" style="1" customWidth="1"/>
    <col min="7920" max="7920" width="19.140625" style="1" customWidth="1"/>
    <col min="7921" max="7921" width="13.85546875" style="1" customWidth="1"/>
    <col min="7922" max="7922" width="10.7109375" style="1" customWidth="1"/>
    <col min="7923" max="7923" width="25.28515625" style="1" customWidth="1"/>
    <col min="7924" max="7932" width="10.7109375" style="1" customWidth="1"/>
    <col min="7933" max="7955" width="10.140625" style="1" customWidth="1"/>
    <col min="7956" max="8153" width="9.140625" style="1"/>
    <col min="8154" max="8154" width="11" style="1" customWidth="1"/>
    <col min="8155" max="8155" width="0.5703125" style="1" customWidth="1"/>
    <col min="8156" max="8156" width="26.5703125" style="1" customWidth="1"/>
    <col min="8157" max="8162" width="0" style="1" hidden="1" customWidth="1"/>
    <col min="8163" max="8163" width="8.5703125" style="1" customWidth="1"/>
    <col min="8164" max="8169" width="8.85546875" style="1" customWidth="1"/>
    <col min="8170" max="8170" width="9.85546875" style="1" customWidth="1"/>
    <col min="8171" max="8171" width="9.140625" style="1"/>
    <col min="8172" max="8172" width="9.85546875" style="1" customWidth="1"/>
    <col min="8173" max="8173" width="13.7109375" style="1" customWidth="1"/>
    <col min="8174" max="8174" width="12" style="1" customWidth="1"/>
    <col min="8175" max="8175" width="10.140625" style="1" customWidth="1"/>
    <col min="8176" max="8176" width="19.140625" style="1" customWidth="1"/>
    <col min="8177" max="8177" width="13.85546875" style="1" customWidth="1"/>
    <col min="8178" max="8178" width="10.7109375" style="1" customWidth="1"/>
    <col min="8179" max="8179" width="25.28515625" style="1" customWidth="1"/>
    <col min="8180" max="8188" width="10.7109375" style="1" customWidth="1"/>
    <col min="8189" max="8211" width="10.140625" style="1" customWidth="1"/>
    <col min="8212" max="8409" width="9.140625" style="1"/>
    <col min="8410" max="8410" width="11" style="1" customWidth="1"/>
    <col min="8411" max="8411" width="0.5703125" style="1" customWidth="1"/>
    <col min="8412" max="8412" width="26.5703125" style="1" customWidth="1"/>
    <col min="8413" max="8418" width="0" style="1" hidden="1" customWidth="1"/>
    <col min="8419" max="8419" width="8.5703125" style="1" customWidth="1"/>
    <col min="8420" max="8425" width="8.85546875" style="1" customWidth="1"/>
    <col min="8426" max="8426" width="9.85546875" style="1" customWidth="1"/>
    <col min="8427" max="8427" width="9.140625" style="1"/>
    <col min="8428" max="8428" width="9.85546875" style="1" customWidth="1"/>
    <col min="8429" max="8429" width="13.7109375" style="1" customWidth="1"/>
    <col min="8430" max="8430" width="12" style="1" customWidth="1"/>
    <col min="8431" max="8431" width="10.140625" style="1" customWidth="1"/>
    <col min="8432" max="8432" width="19.140625" style="1" customWidth="1"/>
    <col min="8433" max="8433" width="13.85546875" style="1" customWidth="1"/>
    <col min="8434" max="8434" width="10.7109375" style="1" customWidth="1"/>
    <col min="8435" max="8435" width="25.28515625" style="1" customWidth="1"/>
    <col min="8436" max="8444" width="10.7109375" style="1" customWidth="1"/>
    <col min="8445" max="8467" width="10.140625" style="1" customWidth="1"/>
    <col min="8468" max="8665" width="9.140625" style="1"/>
    <col min="8666" max="8666" width="11" style="1" customWidth="1"/>
    <col min="8667" max="8667" width="0.5703125" style="1" customWidth="1"/>
    <col min="8668" max="8668" width="26.5703125" style="1" customWidth="1"/>
    <col min="8669" max="8674" width="0" style="1" hidden="1" customWidth="1"/>
    <col min="8675" max="8675" width="8.5703125" style="1" customWidth="1"/>
    <col min="8676" max="8681" width="8.85546875" style="1" customWidth="1"/>
    <col min="8682" max="8682" width="9.85546875" style="1" customWidth="1"/>
    <col min="8683" max="8683" width="9.140625" style="1"/>
    <col min="8684" max="8684" width="9.85546875" style="1" customWidth="1"/>
    <col min="8685" max="8685" width="13.7109375" style="1" customWidth="1"/>
    <col min="8686" max="8686" width="12" style="1" customWidth="1"/>
    <col min="8687" max="8687" width="10.140625" style="1" customWidth="1"/>
    <col min="8688" max="8688" width="19.140625" style="1" customWidth="1"/>
    <col min="8689" max="8689" width="13.85546875" style="1" customWidth="1"/>
    <col min="8690" max="8690" width="10.7109375" style="1" customWidth="1"/>
    <col min="8691" max="8691" width="25.28515625" style="1" customWidth="1"/>
    <col min="8692" max="8700" width="10.7109375" style="1" customWidth="1"/>
    <col min="8701" max="8723" width="10.140625" style="1" customWidth="1"/>
    <col min="8724" max="8921" width="9.140625" style="1"/>
    <col min="8922" max="8922" width="11" style="1" customWidth="1"/>
    <col min="8923" max="8923" width="0.5703125" style="1" customWidth="1"/>
    <col min="8924" max="8924" width="26.5703125" style="1" customWidth="1"/>
    <col min="8925" max="8930" width="0" style="1" hidden="1" customWidth="1"/>
    <col min="8931" max="8931" width="8.5703125" style="1" customWidth="1"/>
    <col min="8932" max="8937" width="8.85546875" style="1" customWidth="1"/>
    <col min="8938" max="8938" width="9.85546875" style="1" customWidth="1"/>
    <col min="8939" max="8939" width="9.140625" style="1"/>
    <col min="8940" max="8940" width="9.85546875" style="1" customWidth="1"/>
    <col min="8941" max="8941" width="13.7109375" style="1" customWidth="1"/>
    <col min="8942" max="8942" width="12" style="1" customWidth="1"/>
    <col min="8943" max="8943" width="10.140625" style="1" customWidth="1"/>
    <col min="8944" max="8944" width="19.140625" style="1" customWidth="1"/>
    <col min="8945" max="8945" width="13.85546875" style="1" customWidth="1"/>
    <col min="8946" max="8946" width="10.7109375" style="1" customWidth="1"/>
    <col min="8947" max="8947" width="25.28515625" style="1" customWidth="1"/>
    <col min="8948" max="8956" width="10.7109375" style="1" customWidth="1"/>
    <col min="8957" max="8979" width="10.140625" style="1" customWidth="1"/>
    <col min="8980" max="9177" width="9.140625" style="1"/>
    <col min="9178" max="9178" width="11" style="1" customWidth="1"/>
    <col min="9179" max="9179" width="0.5703125" style="1" customWidth="1"/>
    <col min="9180" max="9180" width="26.5703125" style="1" customWidth="1"/>
    <col min="9181" max="9186" width="0" style="1" hidden="1" customWidth="1"/>
    <col min="9187" max="9187" width="8.5703125" style="1" customWidth="1"/>
    <col min="9188" max="9193" width="8.85546875" style="1" customWidth="1"/>
    <col min="9194" max="9194" width="9.85546875" style="1" customWidth="1"/>
    <col min="9195" max="9195" width="9.140625" style="1"/>
    <col min="9196" max="9196" width="9.85546875" style="1" customWidth="1"/>
    <col min="9197" max="9197" width="13.7109375" style="1" customWidth="1"/>
    <col min="9198" max="9198" width="12" style="1" customWidth="1"/>
    <col min="9199" max="9199" width="10.140625" style="1" customWidth="1"/>
    <col min="9200" max="9200" width="19.140625" style="1" customWidth="1"/>
    <col min="9201" max="9201" width="13.85546875" style="1" customWidth="1"/>
    <col min="9202" max="9202" width="10.7109375" style="1" customWidth="1"/>
    <col min="9203" max="9203" width="25.28515625" style="1" customWidth="1"/>
    <col min="9204" max="9212" width="10.7109375" style="1" customWidth="1"/>
    <col min="9213" max="9235" width="10.140625" style="1" customWidth="1"/>
    <col min="9236" max="9433" width="9.140625" style="1"/>
    <col min="9434" max="9434" width="11" style="1" customWidth="1"/>
    <col min="9435" max="9435" width="0.5703125" style="1" customWidth="1"/>
    <col min="9436" max="9436" width="26.5703125" style="1" customWidth="1"/>
    <col min="9437" max="9442" width="0" style="1" hidden="1" customWidth="1"/>
    <col min="9443" max="9443" width="8.5703125" style="1" customWidth="1"/>
    <col min="9444" max="9449" width="8.85546875" style="1" customWidth="1"/>
    <col min="9450" max="9450" width="9.85546875" style="1" customWidth="1"/>
    <col min="9451" max="9451" width="9.140625" style="1"/>
    <col min="9452" max="9452" width="9.85546875" style="1" customWidth="1"/>
    <col min="9453" max="9453" width="13.7109375" style="1" customWidth="1"/>
    <col min="9454" max="9454" width="12" style="1" customWidth="1"/>
    <col min="9455" max="9455" width="10.140625" style="1" customWidth="1"/>
    <col min="9456" max="9456" width="19.140625" style="1" customWidth="1"/>
    <col min="9457" max="9457" width="13.85546875" style="1" customWidth="1"/>
    <col min="9458" max="9458" width="10.7109375" style="1" customWidth="1"/>
    <col min="9459" max="9459" width="25.28515625" style="1" customWidth="1"/>
    <col min="9460" max="9468" width="10.7109375" style="1" customWidth="1"/>
    <col min="9469" max="9491" width="10.140625" style="1" customWidth="1"/>
    <col min="9492" max="9689" width="9.140625" style="1"/>
    <col min="9690" max="9690" width="11" style="1" customWidth="1"/>
    <col min="9691" max="9691" width="0.5703125" style="1" customWidth="1"/>
    <col min="9692" max="9692" width="26.5703125" style="1" customWidth="1"/>
    <col min="9693" max="9698" width="0" style="1" hidden="1" customWidth="1"/>
    <col min="9699" max="9699" width="8.5703125" style="1" customWidth="1"/>
    <col min="9700" max="9705" width="8.85546875" style="1" customWidth="1"/>
    <col min="9706" max="9706" width="9.85546875" style="1" customWidth="1"/>
    <col min="9707" max="9707" width="9.140625" style="1"/>
    <col min="9708" max="9708" width="9.85546875" style="1" customWidth="1"/>
    <col min="9709" max="9709" width="13.7109375" style="1" customWidth="1"/>
    <col min="9710" max="9710" width="12" style="1" customWidth="1"/>
    <col min="9711" max="9711" width="10.140625" style="1" customWidth="1"/>
    <col min="9712" max="9712" width="19.140625" style="1" customWidth="1"/>
    <col min="9713" max="9713" width="13.85546875" style="1" customWidth="1"/>
    <col min="9714" max="9714" width="10.7109375" style="1" customWidth="1"/>
    <col min="9715" max="9715" width="25.28515625" style="1" customWidth="1"/>
    <col min="9716" max="9724" width="10.7109375" style="1" customWidth="1"/>
    <col min="9725" max="9747" width="10.140625" style="1" customWidth="1"/>
    <col min="9748" max="9945" width="9.140625" style="1"/>
    <col min="9946" max="9946" width="11" style="1" customWidth="1"/>
    <col min="9947" max="9947" width="0.5703125" style="1" customWidth="1"/>
    <col min="9948" max="9948" width="26.5703125" style="1" customWidth="1"/>
    <col min="9949" max="9954" width="0" style="1" hidden="1" customWidth="1"/>
    <col min="9955" max="9955" width="8.5703125" style="1" customWidth="1"/>
    <col min="9956" max="9961" width="8.85546875" style="1" customWidth="1"/>
    <col min="9962" max="9962" width="9.85546875" style="1" customWidth="1"/>
    <col min="9963" max="9963" width="9.140625" style="1"/>
    <col min="9964" max="9964" width="9.85546875" style="1" customWidth="1"/>
    <col min="9965" max="9965" width="13.7109375" style="1" customWidth="1"/>
    <col min="9966" max="9966" width="12" style="1" customWidth="1"/>
    <col min="9967" max="9967" width="10.140625" style="1" customWidth="1"/>
    <col min="9968" max="9968" width="19.140625" style="1" customWidth="1"/>
    <col min="9969" max="9969" width="13.85546875" style="1" customWidth="1"/>
    <col min="9970" max="9970" width="10.7109375" style="1" customWidth="1"/>
    <col min="9971" max="9971" width="25.28515625" style="1" customWidth="1"/>
    <col min="9972" max="9980" width="10.7109375" style="1" customWidth="1"/>
    <col min="9981" max="10003" width="10.140625" style="1" customWidth="1"/>
    <col min="10004" max="10201" width="9.140625" style="1"/>
    <col min="10202" max="10202" width="11" style="1" customWidth="1"/>
    <col min="10203" max="10203" width="0.5703125" style="1" customWidth="1"/>
    <col min="10204" max="10204" width="26.5703125" style="1" customWidth="1"/>
    <col min="10205" max="10210" width="0" style="1" hidden="1" customWidth="1"/>
    <col min="10211" max="10211" width="8.5703125" style="1" customWidth="1"/>
    <col min="10212" max="10217" width="8.85546875" style="1" customWidth="1"/>
    <col min="10218" max="10218" width="9.85546875" style="1" customWidth="1"/>
    <col min="10219" max="10219" width="9.140625" style="1"/>
    <col min="10220" max="10220" width="9.85546875" style="1" customWidth="1"/>
    <col min="10221" max="10221" width="13.7109375" style="1" customWidth="1"/>
    <col min="10222" max="10222" width="12" style="1" customWidth="1"/>
    <col min="10223" max="10223" width="10.140625" style="1" customWidth="1"/>
    <col min="10224" max="10224" width="19.140625" style="1" customWidth="1"/>
    <col min="10225" max="10225" width="13.85546875" style="1" customWidth="1"/>
    <col min="10226" max="10226" width="10.7109375" style="1" customWidth="1"/>
    <col min="10227" max="10227" width="25.28515625" style="1" customWidth="1"/>
    <col min="10228" max="10236" width="10.7109375" style="1" customWidth="1"/>
    <col min="10237" max="10259" width="10.140625" style="1" customWidth="1"/>
    <col min="10260" max="10457" width="9.140625" style="1"/>
    <col min="10458" max="10458" width="11" style="1" customWidth="1"/>
    <col min="10459" max="10459" width="0.5703125" style="1" customWidth="1"/>
    <col min="10460" max="10460" width="26.5703125" style="1" customWidth="1"/>
    <col min="10461" max="10466" width="0" style="1" hidden="1" customWidth="1"/>
    <col min="10467" max="10467" width="8.5703125" style="1" customWidth="1"/>
    <col min="10468" max="10473" width="8.85546875" style="1" customWidth="1"/>
    <col min="10474" max="10474" width="9.85546875" style="1" customWidth="1"/>
    <col min="10475" max="10475" width="9.140625" style="1"/>
    <col min="10476" max="10476" width="9.85546875" style="1" customWidth="1"/>
    <col min="10477" max="10477" width="13.7109375" style="1" customWidth="1"/>
    <col min="10478" max="10478" width="12" style="1" customWidth="1"/>
    <col min="10479" max="10479" width="10.140625" style="1" customWidth="1"/>
    <col min="10480" max="10480" width="19.140625" style="1" customWidth="1"/>
    <col min="10481" max="10481" width="13.85546875" style="1" customWidth="1"/>
    <col min="10482" max="10482" width="10.7109375" style="1" customWidth="1"/>
    <col min="10483" max="10483" width="25.28515625" style="1" customWidth="1"/>
    <col min="10484" max="10492" width="10.7109375" style="1" customWidth="1"/>
    <col min="10493" max="10515" width="10.140625" style="1" customWidth="1"/>
    <col min="10516" max="10713" width="9.140625" style="1"/>
    <col min="10714" max="10714" width="11" style="1" customWidth="1"/>
    <col min="10715" max="10715" width="0.5703125" style="1" customWidth="1"/>
    <col min="10716" max="10716" width="26.5703125" style="1" customWidth="1"/>
    <col min="10717" max="10722" width="0" style="1" hidden="1" customWidth="1"/>
    <col min="10723" max="10723" width="8.5703125" style="1" customWidth="1"/>
    <col min="10724" max="10729" width="8.85546875" style="1" customWidth="1"/>
    <col min="10730" max="10730" width="9.85546875" style="1" customWidth="1"/>
    <col min="10731" max="10731" width="9.140625" style="1"/>
    <col min="10732" max="10732" width="9.85546875" style="1" customWidth="1"/>
    <col min="10733" max="10733" width="13.7109375" style="1" customWidth="1"/>
    <col min="10734" max="10734" width="12" style="1" customWidth="1"/>
    <col min="10735" max="10735" width="10.140625" style="1" customWidth="1"/>
    <col min="10736" max="10736" width="19.140625" style="1" customWidth="1"/>
    <col min="10737" max="10737" width="13.85546875" style="1" customWidth="1"/>
    <col min="10738" max="10738" width="10.7109375" style="1" customWidth="1"/>
    <col min="10739" max="10739" width="25.28515625" style="1" customWidth="1"/>
    <col min="10740" max="10748" width="10.7109375" style="1" customWidth="1"/>
    <col min="10749" max="10771" width="10.140625" style="1" customWidth="1"/>
    <col min="10772" max="10969" width="9.140625" style="1"/>
    <col min="10970" max="10970" width="11" style="1" customWidth="1"/>
    <col min="10971" max="10971" width="0.5703125" style="1" customWidth="1"/>
    <col min="10972" max="10972" width="26.5703125" style="1" customWidth="1"/>
    <col min="10973" max="10978" width="0" style="1" hidden="1" customWidth="1"/>
    <col min="10979" max="10979" width="8.5703125" style="1" customWidth="1"/>
    <col min="10980" max="10985" width="8.85546875" style="1" customWidth="1"/>
    <col min="10986" max="10986" width="9.85546875" style="1" customWidth="1"/>
    <col min="10987" max="10987" width="9.140625" style="1"/>
    <col min="10988" max="10988" width="9.85546875" style="1" customWidth="1"/>
    <col min="10989" max="10989" width="13.7109375" style="1" customWidth="1"/>
    <col min="10990" max="10990" width="12" style="1" customWidth="1"/>
    <col min="10991" max="10991" width="10.140625" style="1" customWidth="1"/>
    <col min="10992" max="10992" width="19.140625" style="1" customWidth="1"/>
    <col min="10993" max="10993" width="13.85546875" style="1" customWidth="1"/>
    <col min="10994" max="10994" width="10.7109375" style="1" customWidth="1"/>
    <col min="10995" max="10995" width="25.28515625" style="1" customWidth="1"/>
    <col min="10996" max="11004" width="10.7109375" style="1" customWidth="1"/>
    <col min="11005" max="11027" width="10.140625" style="1" customWidth="1"/>
    <col min="11028" max="11225" width="9.140625" style="1"/>
    <col min="11226" max="11226" width="11" style="1" customWidth="1"/>
    <col min="11227" max="11227" width="0.5703125" style="1" customWidth="1"/>
    <col min="11228" max="11228" width="26.5703125" style="1" customWidth="1"/>
    <col min="11229" max="11234" width="0" style="1" hidden="1" customWidth="1"/>
    <col min="11235" max="11235" width="8.5703125" style="1" customWidth="1"/>
    <col min="11236" max="11241" width="8.85546875" style="1" customWidth="1"/>
    <col min="11242" max="11242" width="9.85546875" style="1" customWidth="1"/>
    <col min="11243" max="11243" width="9.140625" style="1"/>
    <col min="11244" max="11244" width="9.85546875" style="1" customWidth="1"/>
    <col min="11245" max="11245" width="13.7109375" style="1" customWidth="1"/>
    <col min="11246" max="11246" width="12" style="1" customWidth="1"/>
    <col min="11247" max="11247" width="10.140625" style="1" customWidth="1"/>
    <col min="11248" max="11248" width="19.140625" style="1" customWidth="1"/>
    <col min="11249" max="11249" width="13.85546875" style="1" customWidth="1"/>
    <col min="11250" max="11250" width="10.7109375" style="1" customWidth="1"/>
    <col min="11251" max="11251" width="25.28515625" style="1" customWidth="1"/>
    <col min="11252" max="11260" width="10.7109375" style="1" customWidth="1"/>
    <col min="11261" max="11283" width="10.140625" style="1" customWidth="1"/>
    <col min="11284" max="11481" width="9.140625" style="1"/>
    <col min="11482" max="11482" width="11" style="1" customWidth="1"/>
    <col min="11483" max="11483" width="0.5703125" style="1" customWidth="1"/>
    <col min="11484" max="11484" width="26.5703125" style="1" customWidth="1"/>
    <col min="11485" max="11490" width="0" style="1" hidden="1" customWidth="1"/>
    <col min="11491" max="11491" width="8.5703125" style="1" customWidth="1"/>
    <col min="11492" max="11497" width="8.85546875" style="1" customWidth="1"/>
    <col min="11498" max="11498" width="9.85546875" style="1" customWidth="1"/>
    <col min="11499" max="11499" width="9.140625" style="1"/>
    <col min="11500" max="11500" width="9.85546875" style="1" customWidth="1"/>
    <col min="11501" max="11501" width="13.7109375" style="1" customWidth="1"/>
    <col min="11502" max="11502" width="12" style="1" customWidth="1"/>
    <col min="11503" max="11503" width="10.140625" style="1" customWidth="1"/>
    <col min="11504" max="11504" width="19.140625" style="1" customWidth="1"/>
    <col min="11505" max="11505" width="13.85546875" style="1" customWidth="1"/>
    <col min="11506" max="11506" width="10.7109375" style="1" customWidth="1"/>
    <col min="11507" max="11507" width="25.28515625" style="1" customWidth="1"/>
    <col min="11508" max="11516" width="10.7109375" style="1" customWidth="1"/>
    <col min="11517" max="11539" width="10.140625" style="1" customWidth="1"/>
    <col min="11540" max="11737" width="9.140625" style="1"/>
    <col min="11738" max="11738" width="11" style="1" customWidth="1"/>
    <col min="11739" max="11739" width="0.5703125" style="1" customWidth="1"/>
    <col min="11740" max="11740" width="26.5703125" style="1" customWidth="1"/>
    <col min="11741" max="11746" width="0" style="1" hidden="1" customWidth="1"/>
    <col min="11747" max="11747" width="8.5703125" style="1" customWidth="1"/>
    <col min="11748" max="11753" width="8.85546875" style="1" customWidth="1"/>
    <col min="11754" max="11754" width="9.85546875" style="1" customWidth="1"/>
    <col min="11755" max="11755" width="9.140625" style="1"/>
    <col min="11756" max="11756" width="9.85546875" style="1" customWidth="1"/>
    <col min="11757" max="11757" width="13.7109375" style="1" customWidth="1"/>
    <col min="11758" max="11758" width="12" style="1" customWidth="1"/>
    <col min="11759" max="11759" width="10.140625" style="1" customWidth="1"/>
    <col min="11760" max="11760" width="19.140625" style="1" customWidth="1"/>
    <col min="11761" max="11761" width="13.85546875" style="1" customWidth="1"/>
    <col min="11762" max="11762" width="10.7109375" style="1" customWidth="1"/>
    <col min="11763" max="11763" width="25.28515625" style="1" customWidth="1"/>
    <col min="11764" max="11772" width="10.7109375" style="1" customWidth="1"/>
    <col min="11773" max="11795" width="10.140625" style="1" customWidth="1"/>
    <col min="11796" max="11993" width="9.140625" style="1"/>
    <col min="11994" max="11994" width="11" style="1" customWidth="1"/>
    <col min="11995" max="11995" width="0.5703125" style="1" customWidth="1"/>
    <col min="11996" max="11996" width="26.5703125" style="1" customWidth="1"/>
    <col min="11997" max="12002" width="0" style="1" hidden="1" customWidth="1"/>
    <col min="12003" max="12003" width="8.5703125" style="1" customWidth="1"/>
    <col min="12004" max="12009" width="8.85546875" style="1" customWidth="1"/>
    <col min="12010" max="12010" width="9.85546875" style="1" customWidth="1"/>
    <col min="12011" max="12011" width="9.140625" style="1"/>
    <col min="12012" max="12012" width="9.85546875" style="1" customWidth="1"/>
    <col min="12013" max="12013" width="13.7109375" style="1" customWidth="1"/>
    <col min="12014" max="12014" width="12" style="1" customWidth="1"/>
    <col min="12015" max="12015" width="10.140625" style="1" customWidth="1"/>
    <col min="12016" max="12016" width="19.140625" style="1" customWidth="1"/>
    <col min="12017" max="12017" width="13.85546875" style="1" customWidth="1"/>
    <col min="12018" max="12018" width="10.7109375" style="1" customWidth="1"/>
    <col min="12019" max="12019" width="25.28515625" style="1" customWidth="1"/>
    <col min="12020" max="12028" width="10.7109375" style="1" customWidth="1"/>
    <col min="12029" max="12051" width="10.140625" style="1" customWidth="1"/>
    <col min="12052" max="12249" width="9.140625" style="1"/>
    <col min="12250" max="12250" width="11" style="1" customWidth="1"/>
    <col min="12251" max="12251" width="0.5703125" style="1" customWidth="1"/>
    <col min="12252" max="12252" width="26.5703125" style="1" customWidth="1"/>
    <col min="12253" max="12258" width="0" style="1" hidden="1" customWidth="1"/>
    <col min="12259" max="12259" width="8.5703125" style="1" customWidth="1"/>
    <col min="12260" max="12265" width="8.85546875" style="1" customWidth="1"/>
    <col min="12266" max="12266" width="9.85546875" style="1" customWidth="1"/>
    <col min="12267" max="12267" width="9.140625" style="1"/>
    <col min="12268" max="12268" width="9.85546875" style="1" customWidth="1"/>
    <col min="12269" max="12269" width="13.7109375" style="1" customWidth="1"/>
    <col min="12270" max="12270" width="12" style="1" customWidth="1"/>
    <col min="12271" max="12271" width="10.140625" style="1" customWidth="1"/>
    <col min="12272" max="12272" width="19.140625" style="1" customWidth="1"/>
    <col min="12273" max="12273" width="13.85546875" style="1" customWidth="1"/>
    <col min="12274" max="12274" width="10.7109375" style="1" customWidth="1"/>
    <col min="12275" max="12275" width="25.28515625" style="1" customWidth="1"/>
    <col min="12276" max="12284" width="10.7109375" style="1" customWidth="1"/>
    <col min="12285" max="12307" width="10.140625" style="1" customWidth="1"/>
    <col min="12308" max="12505" width="9.140625" style="1"/>
    <col min="12506" max="12506" width="11" style="1" customWidth="1"/>
    <col min="12507" max="12507" width="0.5703125" style="1" customWidth="1"/>
    <col min="12508" max="12508" width="26.5703125" style="1" customWidth="1"/>
    <col min="12509" max="12514" width="0" style="1" hidden="1" customWidth="1"/>
    <col min="12515" max="12515" width="8.5703125" style="1" customWidth="1"/>
    <col min="12516" max="12521" width="8.85546875" style="1" customWidth="1"/>
    <col min="12522" max="12522" width="9.85546875" style="1" customWidth="1"/>
    <col min="12523" max="12523" width="9.140625" style="1"/>
    <col min="12524" max="12524" width="9.85546875" style="1" customWidth="1"/>
    <col min="12525" max="12525" width="13.7109375" style="1" customWidth="1"/>
    <col min="12526" max="12526" width="12" style="1" customWidth="1"/>
    <col min="12527" max="12527" width="10.140625" style="1" customWidth="1"/>
    <col min="12528" max="12528" width="19.140625" style="1" customWidth="1"/>
    <col min="12529" max="12529" width="13.85546875" style="1" customWidth="1"/>
    <col min="12530" max="12530" width="10.7109375" style="1" customWidth="1"/>
    <col min="12531" max="12531" width="25.28515625" style="1" customWidth="1"/>
    <col min="12532" max="12540" width="10.7109375" style="1" customWidth="1"/>
    <col min="12541" max="12563" width="10.140625" style="1" customWidth="1"/>
    <col min="12564" max="12761" width="9.140625" style="1"/>
    <col min="12762" max="12762" width="11" style="1" customWidth="1"/>
    <col min="12763" max="12763" width="0.5703125" style="1" customWidth="1"/>
    <col min="12764" max="12764" width="26.5703125" style="1" customWidth="1"/>
    <col min="12765" max="12770" width="0" style="1" hidden="1" customWidth="1"/>
    <col min="12771" max="12771" width="8.5703125" style="1" customWidth="1"/>
    <col min="12772" max="12777" width="8.85546875" style="1" customWidth="1"/>
    <col min="12778" max="12778" width="9.85546875" style="1" customWidth="1"/>
    <col min="12779" max="12779" width="9.140625" style="1"/>
    <col min="12780" max="12780" width="9.85546875" style="1" customWidth="1"/>
    <col min="12781" max="12781" width="13.7109375" style="1" customWidth="1"/>
    <col min="12782" max="12782" width="12" style="1" customWidth="1"/>
    <col min="12783" max="12783" width="10.140625" style="1" customWidth="1"/>
    <col min="12784" max="12784" width="19.140625" style="1" customWidth="1"/>
    <col min="12785" max="12785" width="13.85546875" style="1" customWidth="1"/>
    <col min="12786" max="12786" width="10.7109375" style="1" customWidth="1"/>
    <col min="12787" max="12787" width="25.28515625" style="1" customWidth="1"/>
    <col min="12788" max="12796" width="10.7109375" style="1" customWidth="1"/>
    <col min="12797" max="12819" width="10.140625" style="1" customWidth="1"/>
    <col min="12820" max="13017" width="9.140625" style="1"/>
    <col min="13018" max="13018" width="11" style="1" customWidth="1"/>
    <col min="13019" max="13019" width="0.5703125" style="1" customWidth="1"/>
    <col min="13020" max="13020" width="26.5703125" style="1" customWidth="1"/>
    <col min="13021" max="13026" width="0" style="1" hidden="1" customWidth="1"/>
    <col min="13027" max="13027" width="8.5703125" style="1" customWidth="1"/>
    <col min="13028" max="13033" width="8.85546875" style="1" customWidth="1"/>
    <col min="13034" max="13034" width="9.85546875" style="1" customWidth="1"/>
    <col min="13035" max="13035" width="9.140625" style="1"/>
    <col min="13036" max="13036" width="9.85546875" style="1" customWidth="1"/>
    <col min="13037" max="13037" width="13.7109375" style="1" customWidth="1"/>
    <col min="13038" max="13038" width="12" style="1" customWidth="1"/>
    <col min="13039" max="13039" width="10.140625" style="1" customWidth="1"/>
    <col min="13040" max="13040" width="19.140625" style="1" customWidth="1"/>
    <col min="13041" max="13041" width="13.85546875" style="1" customWidth="1"/>
    <col min="13042" max="13042" width="10.7109375" style="1" customWidth="1"/>
    <col min="13043" max="13043" width="25.28515625" style="1" customWidth="1"/>
    <col min="13044" max="13052" width="10.7109375" style="1" customWidth="1"/>
    <col min="13053" max="13075" width="10.140625" style="1" customWidth="1"/>
    <col min="13076" max="13273" width="9.140625" style="1"/>
    <col min="13274" max="13274" width="11" style="1" customWidth="1"/>
    <col min="13275" max="13275" width="0.5703125" style="1" customWidth="1"/>
    <col min="13276" max="13276" width="26.5703125" style="1" customWidth="1"/>
    <col min="13277" max="13282" width="0" style="1" hidden="1" customWidth="1"/>
    <col min="13283" max="13283" width="8.5703125" style="1" customWidth="1"/>
    <col min="13284" max="13289" width="8.85546875" style="1" customWidth="1"/>
    <col min="13290" max="13290" width="9.85546875" style="1" customWidth="1"/>
    <col min="13291" max="13291" width="9.140625" style="1"/>
    <col min="13292" max="13292" width="9.85546875" style="1" customWidth="1"/>
    <col min="13293" max="13293" width="13.7109375" style="1" customWidth="1"/>
    <col min="13294" max="13294" width="12" style="1" customWidth="1"/>
    <col min="13295" max="13295" width="10.140625" style="1" customWidth="1"/>
    <col min="13296" max="13296" width="19.140625" style="1" customWidth="1"/>
    <col min="13297" max="13297" width="13.85546875" style="1" customWidth="1"/>
    <col min="13298" max="13298" width="10.7109375" style="1" customWidth="1"/>
    <col min="13299" max="13299" width="25.28515625" style="1" customWidth="1"/>
    <col min="13300" max="13308" width="10.7109375" style="1" customWidth="1"/>
    <col min="13309" max="13331" width="10.140625" style="1" customWidth="1"/>
    <col min="13332" max="13529" width="9.140625" style="1"/>
    <col min="13530" max="13530" width="11" style="1" customWidth="1"/>
    <col min="13531" max="13531" width="0.5703125" style="1" customWidth="1"/>
    <col min="13532" max="13532" width="26.5703125" style="1" customWidth="1"/>
    <col min="13533" max="13538" width="0" style="1" hidden="1" customWidth="1"/>
    <col min="13539" max="13539" width="8.5703125" style="1" customWidth="1"/>
    <col min="13540" max="13545" width="8.85546875" style="1" customWidth="1"/>
    <col min="13546" max="13546" width="9.85546875" style="1" customWidth="1"/>
    <col min="13547" max="13547" width="9.140625" style="1"/>
    <col min="13548" max="13548" width="9.85546875" style="1" customWidth="1"/>
    <col min="13549" max="13549" width="13.7109375" style="1" customWidth="1"/>
    <col min="13550" max="13550" width="12" style="1" customWidth="1"/>
    <col min="13551" max="13551" width="10.140625" style="1" customWidth="1"/>
    <col min="13552" max="13552" width="19.140625" style="1" customWidth="1"/>
    <col min="13553" max="13553" width="13.85546875" style="1" customWidth="1"/>
    <col min="13554" max="13554" width="10.7109375" style="1" customWidth="1"/>
    <col min="13555" max="13555" width="25.28515625" style="1" customWidth="1"/>
    <col min="13556" max="13564" width="10.7109375" style="1" customWidth="1"/>
    <col min="13565" max="13587" width="10.140625" style="1" customWidth="1"/>
    <col min="13588" max="13785" width="9.140625" style="1"/>
    <col min="13786" max="13786" width="11" style="1" customWidth="1"/>
    <col min="13787" max="13787" width="0.5703125" style="1" customWidth="1"/>
    <col min="13788" max="13788" width="26.5703125" style="1" customWidth="1"/>
    <col min="13789" max="13794" width="0" style="1" hidden="1" customWidth="1"/>
    <col min="13795" max="13795" width="8.5703125" style="1" customWidth="1"/>
    <col min="13796" max="13801" width="8.85546875" style="1" customWidth="1"/>
    <col min="13802" max="13802" width="9.85546875" style="1" customWidth="1"/>
    <col min="13803" max="13803" width="9.140625" style="1"/>
    <col min="13804" max="13804" width="9.85546875" style="1" customWidth="1"/>
    <col min="13805" max="13805" width="13.7109375" style="1" customWidth="1"/>
    <col min="13806" max="13806" width="12" style="1" customWidth="1"/>
    <col min="13807" max="13807" width="10.140625" style="1" customWidth="1"/>
    <col min="13808" max="13808" width="19.140625" style="1" customWidth="1"/>
    <col min="13809" max="13809" width="13.85546875" style="1" customWidth="1"/>
    <col min="13810" max="13810" width="10.7109375" style="1" customWidth="1"/>
    <col min="13811" max="13811" width="25.28515625" style="1" customWidth="1"/>
    <col min="13812" max="13820" width="10.7109375" style="1" customWidth="1"/>
    <col min="13821" max="13843" width="10.140625" style="1" customWidth="1"/>
    <col min="13844" max="14041" width="9.140625" style="1"/>
    <col min="14042" max="14042" width="11" style="1" customWidth="1"/>
    <col min="14043" max="14043" width="0.5703125" style="1" customWidth="1"/>
    <col min="14044" max="14044" width="26.5703125" style="1" customWidth="1"/>
    <col min="14045" max="14050" width="0" style="1" hidden="1" customWidth="1"/>
    <col min="14051" max="14051" width="8.5703125" style="1" customWidth="1"/>
    <col min="14052" max="14057" width="8.85546875" style="1" customWidth="1"/>
    <col min="14058" max="14058" width="9.85546875" style="1" customWidth="1"/>
    <col min="14059" max="14059" width="9.140625" style="1"/>
    <col min="14060" max="14060" width="9.85546875" style="1" customWidth="1"/>
    <col min="14061" max="14061" width="13.7109375" style="1" customWidth="1"/>
    <col min="14062" max="14062" width="12" style="1" customWidth="1"/>
    <col min="14063" max="14063" width="10.140625" style="1" customWidth="1"/>
    <col min="14064" max="14064" width="19.140625" style="1" customWidth="1"/>
    <col min="14065" max="14065" width="13.85546875" style="1" customWidth="1"/>
    <col min="14066" max="14066" width="10.7109375" style="1" customWidth="1"/>
    <col min="14067" max="14067" width="25.28515625" style="1" customWidth="1"/>
    <col min="14068" max="14076" width="10.7109375" style="1" customWidth="1"/>
    <col min="14077" max="14099" width="10.140625" style="1" customWidth="1"/>
    <col min="14100" max="14297" width="9.140625" style="1"/>
    <col min="14298" max="14298" width="11" style="1" customWidth="1"/>
    <col min="14299" max="14299" width="0.5703125" style="1" customWidth="1"/>
    <col min="14300" max="14300" width="26.5703125" style="1" customWidth="1"/>
    <col min="14301" max="14306" width="0" style="1" hidden="1" customWidth="1"/>
    <col min="14307" max="14307" width="8.5703125" style="1" customWidth="1"/>
    <col min="14308" max="14313" width="8.85546875" style="1" customWidth="1"/>
    <col min="14314" max="14314" width="9.85546875" style="1" customWidth="1"/>
    <col min="14315" max="14315" width="9.140625" style="1"/>
    <col min="14316" max="14316" width="9.85546875" style="1" customWidth="1"/>
    <col min="14317" max="14317" width="13.7109375" style="1" customWidth="1"/>
    <col min="14318" max="14318" width="12" style="1" customWidth="1"/>
    <col min="14319" max="14319" width="10.140625" style="1" customWidth="1"/>
    <col min="14320" max="14320" width="19.140625" style="1" customWidth="1"/>
    <col min="14321" max="14321" width="13.85546875" style="1" customWidth="1"/>
    <col min="14322" max="14322" width="10.7109375" style="1" customWidth="1"/>
    <col min="14323" max="14323" width="25.28515625" style="1" customWidth="1"/>
    <col min="14324" max="14332" width="10.7109375" style="1" customWidth="1"/>
    <col min="14333" max="14355" width="10.140625" style="1" customWidth="1"/>
    <col min="14356" max="14553" width="9.140625" style="1"/>
    <col min="14554" max="14554" width="11" style="1" customWidth="1"/>
    <col min="14555" max="14555" width="0.5703125" style="1" customWidth="1"/>
    <col min="14556" max="14556" width="26.5703125" style="1" customWidth="1"/>
    <col min="14557" max="14562" width="0" style="1" hidden="1" customWidth="1"/>
    <col min="14563" max="14563" width="8.5703125" style="1" customWidth="1"/>
    <col min="14564" max="14569" width="8.85546875" style="1" customWidth="1"/>
    <col min="14570" max="14570" width="9.85546875" style="1" customWidth="1"/>
    <col min="14571" max="14571" width="9.140625" style="1"/>
    <col min="14572" max="14572" width="9.85546875" style="1" customWidth="1"/>
    <col min="14573" max="14573" width="13.7109375" style="1" customWidth="1"/>
    <col min="14574" max="14574" width="12" style="1" customWidth="1"/>
    <col min="14575" max="14575" width="10.140625" style="1" customWidth="1"/>
    <col min="14576" max="14576" width="19.140625" style="1" customWidth="1"/>
    <col min="14577" max="14577" width="13.85546875" style="1" customWidth="1"/>
    <col min="14578" max="14578" width="10.7109375" style="1" customWidth="1"/>
    <col min="14579" max="14579" width="25.28515625" style="1" customWidth="1"/>
    <col min="14580" max="14588" width="10.7109375" style="1" customWidth="1"/>
    <col min="14589" max="14611" width="10.140625" style="1" customWidth="1"/>
    <col min="14612" max="14809" width="9.140625" style="1"/>
    <col min="14810" max="14810" width="11" style="1" customWidth="1"/>
    <col min="14811" max="14811" width="0.5703125" style="1" customWidth="1"/>
    <col min="14812" max="14812" width="26.5703125" style="1" customWidth="1"/>
    <col min="14813" max="14818" width="0" style="1" hidden="1" customWidth="1"/>
    <col min="14819" max="14819" width="8.5703125" style="1" customWidth="1"/>
    <col min="14820" max="14825" width="8.85546875" style="1" customWidth="1"/>
    <col min="14826" max="14826" width="9.85546875" style="1" customWidth="1"/>
    <col min="14827" max="14827" width="9.140625" style="1"/>
    <col min="14828" max="14828" width="9.85546875" style="1" customWidth="1"/>
    <col min="14829" max="14829" width="13.7109375" style="1" customWidth="1"/>
    <col min="14830" max="14830" width="12" style="1" customWidth="1"/>
    <col min="14831" max="14831" width="10.140625" style="1" customWidth="1"/>
    <col min="14832" max="14832" width="19.140625" style="1" customWidth="1"/>
    <col min="14833" max="14833" width="13.85546875" style="1" customWidth="1"/>
    <col min="14834" max="14834" width="10.7109375" style="1" customWidth="1"/>
    <col min="14835" max="14835" width="25.28515625" style="1" customWidth="1"/>
    <col min="14836" max="14844" width="10.7109375" style="1" customWidth="1"/>
    <col min="14845" max="14867" width="10.140625" style="1" customWidth="1"/>
    <col min="14868" max="15065" width="9.140625" style="1"/>
    <col min="15066" max="15066" width="11" style="1" customWidth="1"/>
    <col min="15067" max="15067" width="0.5703125" style="1" customWidth="1"/>
    <col min="15068" max="15068" width="26.5703125" style="1" customWidth="1"/>
    <col min="15069" max="15074" width="0" style="1" hidden="1" customWidth="1"/>
    <col min="15075" max="15075" width="8.5703125" style="1" customWidth="1"/>
    <col min="15076" max="15081" width="8.85546875" style="1" customWidth="1"/>
    <col min="15082" max="15082" width="9.85546875" style="1" customWidth="1"/>
    <col min="15083" max="15083" width="9.140625" style="1"/>
    <col min="15084" max="15084" width="9.85546875" style="1" customWidth="1"/>
    <col min="15085" max="15085" width="13.7109375" style="1" customWidth="1"/>
    <col min="15086" max="15086" width="12" style="1" customWidth="1"/>
    <col min="15087" max="15087" width="10.140625" style="1" customWidth="1"/>
    <col min="15088" max="15088" width="19.140625" style="1" customWidth="1"/>
    <col min="15089" max="15089" width="13.85546875" style="1" customWidth="1"/>
    <col min="15090" max="15090" width="10.7109375" style="1" customWidth="1"/>
    <col min="15091" max="15091" width="25.28515625" style="1" customWidth="1"/>
    <col min="15092" max="15100" width="10.7109375" style="1" customWidth="1"/>
    <col min="15101" max="15123" width="10.140625" style="1" customWidth="1"/>
    <col min="15124" max="15321" width="9.140625" style="1"/>
    <col min="15322" max="15322" width="11" style="1" customWidth="1"/>
    <col min="15323" max="15323" width="0.5703125" style="1" customWidth="1"/>
    <col min="15324" max="15324" width="26.5703125" style="1" customWidth="1"/>
    <col min="15325" max="15330" width="0" style="1" hidden="1" customWidth="1"/>
    <col min="15331" max="15331" width="8.5703125" style="1" customWidth="1"/>
    <col min="15332" max="15337" width="8.85546875" style="1" customWidth="1"/>
    <col min="15338" max="15338" width="9.85546875" style="1" customWidth="1"/>
    <col min="15339" max="15339" width="9.140625" style="1"/>
    <col min="15340" max="15340" width="9.85546875" style="1" customWidth="1"/>
    <col min="15341" max="15341" width="13.7109375" style="1" customWidth="1"/>
    <col min="15342" max="15342" width="12" style="1" customWidth="1"/>
    <col min="15343" max="15343" width="10.140625" style="1" customWidth="1"/>
    <col min="15344" max="15344" width="19.140625" style="1" customWidth="1"/>
    <col min="15345" max="15345" width="13.85546875" style="1" customWidth="1"/>
    <col min="15346" max="15346" width="10.7109375" style="1" customWidth="1"/>
    <col min="15347" max="15347" width="25.28515625" style="1" customWidth="1"/>
    <col min="15348" max="15356" width="10.7109375" style="1" customWidth="1"/>
    <col min="15357" max="15379" width="10.140625" style="1" customWidth="1"/>
    <col min="15380" max="15577" width="9.140625" style="1"/>
    <col min="15578" max="15578" width="11" style="1" customWidth="1"/>
    <col min="15579" max="15579" width="0.5703125" style="1" customWidth="1"/>
    <col min="15580" max="15580" width="26.5703125" style="1" customWidth="1"/>
    <col min="15581" max="15586" width="0" style="1" hidden="1" customWidth="1"/>
    <col min="15587" max="15587" width="8.5703125" style="1" customWidth="1"/>
    <col min="15588" max="15593" width="8.85546875" style="1" customWidth="1"/>
    <col min="15594" max="15594" width="9.85546875" style="1" customWidth="1"/>
    <col min="15595" max="15595" width="9.140625" style="1"/>
    <col min="15596" max="15596" width="9.85546875" style="1" customWidth="1"/>
    <col min="15597" max="15597" width="13.7109375" style="1" customWidth="1"/>
    <col min="15598" max="15598" width="12" style="1" customWidth="1"/>
    <col min="15599" max="15599" width="10.140625" style="1" customWidth="1"/>
    <col min="15600" max="15600" width="19.140625" style="1" customWidth="1"/>
    <col min="15601" max="15601" width="13.85546875" style="1" customWidth="1"/>
    <col min="15602" max="15602" width="10.7109375" style="1" customWidth="1"/>
    <col min="15603" max="15603" width="25.28515625" style="1" customWidth="1"/>
    <col min="15604" max="15612" width="10.7109375" style="1" customWidth="1"/>
    <col min="15613" max="15635" width="10.140625" style="1" customWidth="1"/>
    <col min="15636" max="15833" width="9.140625" style="1"/>
    <col min="15834" max="15834" width="11" style="1" customWidth="1"/>
    <col min="15835" max="15835" width="0.5703125" style="1" customWidth="1"/>
    <col min="15836" max="15836" width="26.5703125" style="1" customWidth="1"/>
    <col min="15837" max="15842" width="0" style="1" hidden="1" customWidth="1"/>
    <col min="15843" max="15843" width="8.5703125" style="1" customWidth="1"/>
    <col min="15844" max="15849" width="8.85546875" style="1" customWidth="1"/>
    <col min="15850" max="15850" width="9.85546875" style="1" customWidth="1"/>
    <col min="15851" max="15851" width="9.140625" style="1"/>
    <col min="15852" max="15852" width="9.85546875" style="1" customWidth="1"/>
    <col min="15853" max="15853" width="13.7109375" style="1" customWidth="1"/>
    <col min="15854" max="15854" width="12" style="1" customWidth="1"/>
    <col min="15855" max="15855" width="10.140625" style="1" customWidth="1"/>
    <col min="15856" max="15856" width="19.140625" style="1" customWidth="1"/>
    <col min="15857" max="15857" width="13.85546875" style="1" customWidth="1"/>
    <col min="15858" max="15858" width="10.7109375" style="1" customWidth="1"/>
    <col min="15859" max="15859" width="25.28515625" style="1" customWidth="1"/>
    <col min="15860" max="15868" width="10.7109375" style="1" customWidth="1"/>
    <col min="15869" max="15891" width="10.140625" style="1" customWidth="1"/>
    <col min="15892" max="16089" width="9.140625" style="1"/>
    <col min="16090" max="16090" width="11" style="1" customWidth="1"/>
    <col min="16091" max="16091" width="0.5703125" style="1" customWidth="1"/>
    <col min="16092" max="16092" width="26.5703125" style="1" customWidth="1"/>
    <col min="16093" max="16098" width="0" style="1" hidden="1" customWidth="1"/>
    <col min="16099" max="16099" width="8.5703125" style="1" customWidth="1"/>
    <col min="16100" max="16105" width="8.85546875" style="1" customWidth="1"/>
    <col min="16106" max="16106" width="9.85546875" style="1" customWidth="1"/>
    <col min="16107" max="16107" width="9.140625" style="1"/>
    <col min="16108" max="16108" width="9.85546875" style="1" customWidth="1"/>
    <col min="16109" max="16109" width="13.7109375" style="1" customWidth="1"/>
    <col min="16110" max="16110" width="12" style="1" customWidth="1"/>
    <col min="16111" max="16111" width="10.140625" style="1" customWidth="1"/>
    <col min="16112" max="16112" width="19.140625" style="1" customWidth="1"/>
    <col min="16113" max="16113" width="13.85546875" style="1" customWidth="1"/>
    <col min="16114" max="16114" width="10.7109375" style="1" customWidth="1"/>
    <col min="16115" max="16115" width="25.28515625" style="1" customWidth="1"/>
    <col min="16116" max="16124" width="10.7109375" style="1" customWidth="1"/>
    <col min="16125" max="16147" width="10.140625" style="1" customWidth="1"/>
    <col min="16148" max="16384" width="9.140625" style="1"/>
  </cols>
  <sheetData>
    <row r="1" spans="1:11" x14ac:dyDescent="0.2">
      <c r="J1" s="2">
        <f ca="1">NOW()</f>
        <v>43900.399727546297</v>
      </c>
    </row>
    <row r="2" spans="1:11" ht="18.75" customHeight="1" x14ac:dyDescent="0.3">
      <c r="A2" s="3" t="s">
        <v>0</v>
      </c>
      <c r="B2" s="4"/>
      <c r="C2" s="4"/>
      <c r="D2" s="4"/>
      <c r="E2" s="4"/>
      <c r="F2" s="4"/>
      <c r="G2" s="4"/>
      <c r="H2" s="4"/>
      <c r="I2" s="89"/>
      <c r="J2" s="90"/>
      <c r="K2" s="5"/>
    </row>
    <row r="3" spans="1:11" ht="21.75" customHeight="1" x14ac:dyDescent="0.3">
      <c r="A3" s="3" t="s">
        <v>89</v>
      </c>
      <c r="B3" s="4"/>
      <c r="C3" s="4"/>
      <c r="D3" s="4"/>
      <c r="E3" s="4"/>
      <c r="F3" s="4"/>
      <c r="G3" s="4"/>
      <c r="H3" s="4"/>
      <c r="I3" s="90"/>
      <c r="J3" s="90"/>
      <c r="K3" s="5"/>
    </row>
    <row r="4" spans="1:11" ht="18.75" customHeight="1" x14ac:dyDescent="0.3">
      <c r="A4" s="3" t="s">
        <v>1</v>
      </c>
      <c r="B4" s="4"/>
      <c r="C4" s="4"/>
      <c r="D4" s="4"/>
      <c r="E4" s="4"/>
      <c r="F4" s="4"/>
      <c r="G4" s="4"/>
      <c r="H4" s="4"/>
      <c r="I4" s="91"/>
      <c r="J4" s="91"/>
    </row>
    <row r="5" spans="1:11" ht="52.5" customHeight="1" x14ac:dyDescent="0.25">
      <c r="A5" s="87"/>
      <c r="B5" s="6"/>
      <c r="C5" s="6"/>
      <c r="D5" s="6"/>
      <c r="E5" s="6"/>
      <c r="F5" s="6"/>
      <c r="G5" s="6"/>
      <c r="H5" s="7"/>
      <c r="I5" s="92" t="s">
        <v>2</v>
      </c>
      <c r="J5" s="93"/>
      <c r="K5" s="8" t="s">
        <v>3</v>
      </c>
    </row>
    <row r="6" spans="1:11" s="15" customFormat="1" x14ac:dyDescent="0.2">
      <c r="A6" s="9" t="s">
        <v>4</v>
      </c>
      <c r="B6" s="10">
        <v>2015</v>
      </c>
      <c r="C6" s="10">
        <v>2020</v>
      </c>
      <c r="D6" s="11">
        <v>2025</v>
      </c>
      <c r="E6" s="11">
        <v>2030</v>
      </c>
      <c r="F6" s="11">
        <v>2035</v>
      </c>
      <c r="G6" s="11">
        <v>2040</v>
      </c>
      <c r="H6" s="11">
        <v>2045</v>
      </c>
      <c r="I6" s="12" t="s">
        <v>5</v>
      </c>
      <c r="J6" s="13" t="s">
        <v>6</v>
      </c>
      <c r="K6" s="14" t="s">
        <v>7</v>
      </c>
    </row>
    <row r="7" spans="1:11" x14ac:dyDescent="0.2">
      <c r="A7" s="16"/>
      <c r="I7" s="17"/>
      <c r="J7" s="18"/>
      <c r="K7" s="18"/>
    </row>
    <row r="8" spans="1:11" s="23" customFormat="1" x14ac:dyDescent="0.2">
      <c r="A8" s="20" t="s">
        <v>8</v>
      </c>
      <c r="B8" s="19">
        <v>672.23</v>
      </c>
      <c r="C8" s="19">
        <v>729.50099999999998</v>
      </c>
      <c r="D8" s="19">
        <v>787.11599999999999</v>
      </c>
      <c r="E8" s="19">
        <v>842.154</v>
      </c>
      <c r="F8" s="19">
        <v>893.89800000000002</v>
      </c>
      <c r="G8" s="19">
        <v>940.68700000000001</v>
      </c>
      <c r="H8" s="19">
        <v>987.21299999999997</v>
      </c>
      <c r="I8" s="21">
        <f>H8-B8</f>
        <v>314.98299999999995</v>
      </c>
      <c r="J8" s="22">
        <f>I8/B8</f>
        <v>0.46856433066063691</v>
      </c>
      <c r="K8" s="22">
        <f>I8/I63</f>
        <v>0.20518140317781233</v>
      </c>
    </row>
    <row r="9" spans="1:11" s="27" customFormat="1" x14ac:dyDescent="0.2">
      <c r="A9" s="20" t="s">
        <v>9</v>
      </c>
      <c r="B9" s="19">
        <v>220.91300000000001</v>
      </c>
      <c r="C9" s="19">
        <v>238.29499999999999</v>
      </c>
      <c r="D9" s="19">
        <v>249.46199999999999</v>
      </c>
      <c r="E9" s="19">
        <v>261.79199999999997</v>
      </c>
      <c r="F9" s="19">
        <v>274.56299999999999</v>
      </c>
      <c r="G9" s="19">
        <v>287.56299999999999</v>
      </c>
      <c r="H9" s="19">
        <v>301.16699999999997</v>
      </c>
      <c r="I9" s="21">
        <f>H9-B9</f>
        <v>80.253999999999962</v>
      </c>
      <c r="J9" s="22">
        <f>I9/B9</f>
        <v>0.36328328346453109</v>
      </c>
      <c r="K9" s="22">
        <f>I9/I63</f>
        <v>5.2277831916745177E-2</v>
      </c>
    </row>
    <row r="10" spans="1:11" s="23" customFormat="1" x14ac:dyDescent="0.2">
      <c r="A10" s="20" t="s">
        <v>10</v>
      </c>
      <c r="B10" s="19">
        <v>147.64599999999999</v>
      </c>
      <c r="C10" s="19">
        <v>159.16900000000001</v>
      </c>
      <c r="D10" s="19">
        <v>167.51499999999999</v>
      </c>
      <c r="E10" s="19">
        <v>172.78100000000001</v>
      </c>
      <c r="F10" s="19">
        <v>180.46299999999999</v>
      </c>
      <c r="G10" s="19">
        <v>190.82400000000001</v>
      </c>
      <c r="H10" s="19">
        <v>208.45099999999999</v>
      </c>
      <c r="I10" s="21">
        <f>H10-B10</f>
        <v>60.805000000000007</v>
      </c>
      <c r="J10" s="22">
        <f>I10/B10</f>
        <v>0.41182964658710708</v>
      </c>
      <c r="K10" s="22">
        <f>I10/I63</f>
        <v>3.9608662118993346E-2</v>
      </c>
    </row>
    <row r="11" spans="1:11" x14ac:dyDescent="0.2">
      <c r="A11" s="16"/>
      <c r="B11" s="25"/>
      <c r="C11" s="25"/>
      <c r="D11" s="25"/>
      <c r="E11" s="25"/>
      <c r="F11" s="25"/>
      <c r="G11" s="25"/>
      <c r="H11" s="25"/>
      <c r="I11" s="29"/>
      <c r="J11" s="30"/>
      <c r="K11" s="30"/>
    </row>
    <row r="12" spans="1:11" s="15" customFormat="1" x14ac:dyDescent="0.2">
      <c r="A12" s="32" t="s">
        <v>12</v>
      </c>
      <c r="B12" s="33">
        <f t="shared" ref="B12:H12" si="0">SUM(B8:B10)</f>
        <v>1040.789</v>
      </c>
      <c r="C12" s="33">
        <f t="shared" si="0"/>
        <v>1126.9649999999999</v>
      </c>
      <c r="D12" s="33">
        <f t="shared" si="0"/>
        <v>1204.0929999999998</v>
      </c>
      <c r="E12" s="33">
        <f t="shared" si="0"/>
        <v>1276.7269999999999</v>
      </c>
      <c r="F12" s="33">
        <f t="shared" si="0"/>
        <v>1348.924</v>
      </c>
      <c r="G12" s="33">
        <f t="shared" si="0"/>
        <v>1419.0740000000001</v>
      </c>
      <c r="H12" s="33">
        <f t="shared" si="0"/>
        <v>1496.8309999999999</v>
      </c>
      <c r="I12" s="34">
        <f>H12-B12</f>
        <v>456.04199999999992</v>
      </c>
      <c r="J12" s="35">
        <f>I12/B12</f>
        <v>0.43816950409737221</v>
      </c>
      <c r="K12" s="35">
        <f>I12/I63</f>
        <v>0.29706789721355087</v>
      </c>
    </row>
    <row r="13" spans="1:11" x14ac:dyDescent="0.2">
      <c r="A13" s="16"/>
      <c r="B13" s="25"/>
      <c r="C13" s="25"/>
      <c r="D13" s="25"/>
      <c r="E13" s="25"/>
      <c r="F13" s="25"/>
      <c r="G13" s="25"/>
      <c r="H13" s="25"/>
      <c r="I13" s="29"/>
      <c r="J13" s="30"/>
      <c r="K13" s="30"/>
    </row>
    <row r="14" spans="1:11" s="23" customFormat="1" x14ac:dyDescent="0.2">
      <c r="A14" s="20" t="s">
        <v>13</v>
      </c>
      <c r="B14" s="19">
        <v>1015.273</v>
      </c>
      <c r="C14" s="19">
        <v>1051.989</v>
      </c>
      <c r="D14" s="19">
        <v>1087.2919999999999</v>
      </c>
      <c r="E14" s="19">
        <v>1128.7919999999999</v>
      </c>
      <c r="F14" s="19">
        <v>1167.704</v>
      </c>
      <c r="G14" s="19">
        <v>1197.1469999999999</v>
      </c>
      <c r="H14" s="19">
        <v>1223.345</v>
      </c>
      <c r="I14" s="21">
        <f t="shared" ref="I14:I20" si="1">H14-B14</f>
        <v>208.072</v>
      </c>
      <c r="J14" s="22">
        <f t="shared" ref="J14:J20" si="2">I14/B14</f>
        <v>0.20494192202491349</v>
      </c>
      <c r="K14" s="22">
        <f>I14/I63</f>
        <v>0.13553907646448785</v>
      </c>
    </row>
    <row r="15" spans="1:11" s="15" customFormat="1" x14ac:dyDescent="0.2">
      <c r="A15" s="16" t="s">
        <v>14</v>
      </c>
      <c r="B15" s="25">
        <v>66.295000000000002</v>
      </c>
      <c r="C15" s="25">
        <v>72.212999999999994</v>
      </c>
      <c r="D15" s="36">
        <v>78.242000000000004</v>
      </c>
      <c r="E15" s="36">
        <v>83.326999999999998</v>
      </c>
      <c r="F15" s="36">
        <v>86.728999999999999</v>
      </c>
      <c r="G15" s="36">
        <v>91.808999999999997</v>
      </c>
      <c r="H15" s="19">
        <v>96.072999999999993</v>
      </c>
      <c r="I15" s="21">
        <f t="shared" si="1"/>
        <v>29.777999999999992</v>
      </c>
      <c r="J15" s="22">
        <f t="shared" si="2"/>
        <v>0.44917414586318716</v>
      </c>
      <c r="K15" s="35">
        <f>I15/I63</f>
        <v>1.9397528831171507E-2</v>
      </c>
    </row>
    <row r="16" spans="1:11" s="15" customFormat="1" x14ac:dyDescent="0.2">
      <c r="A16" s="16" t="s">
        <v>15</v>
      </c>
      <c r="B16" s="25">
        <v>67.099000000000004</v>
      </c>
      <c r="C16" s="25">
        <v>70.676000000000002</v>
      </c>
      <c r="D16" s="36">
        <v>74.593999999999994</v>
      </c>
      <c r="E16" s="36">
        <v>78.718000000000004</v>
      </c>
      <c r="F16" s="36">
        <v>82.415999999999997</v>
      </c>
      <c r="G16" s="36">
        <v>86.128</v>
      </c>
      <c r="H16" s="19">
        <v>89.257999999999996</v>
      </c>
      <c r="I16" s="21">
        <f t="shared" si="1"/>
        <v>22.158999999999992</v>
      </c>
      <c r="J16" s="22">
        <f t="shared" si="2"/>
        <v>0.3302433717343029</v>
      </c>
      <c r="K16" s="35">
        <f>I16/I63</f>
        <v>1.443447650513565E-2</v>
      </c>
    </row>
    <row r="17" spans="1:13" s="26" customFormat="1" x14ac:dyDescent="0.2">
      <c r="A17" s="16" t="s">
        <v>17</v>
      </c>
      <c r="B17" s="25">
        <v>904.43</v>
      </c>
      <c r="C17" s="25">
        <v>923.14400000000001</v>
      </c>
      <c r="D17" s="25">
        <v>938.02300000000002</v>
      </c>
      <c r="E17" s="25">
        <v>952.95500000000004</v>
      </c>
      <c r="F17" s="25">
        <v>967.84199999999998</v>
      </c>
      <c r="G17" s="25">
        <v>982.76700000000005</v>
      </c>
      <c r="H17" s="25">
        <v>995.87400000000002</v>
      </c>
      <c r="I17" s="21">
        <f t="shared" si="1"/>
        <v>91.444000000000074</v>
      </c>
      <c r="J17" s="22">
        <f t="shared" si="2"/>
        <v>0.10110677443251559</v>
      </c>
      <c r="K17" s="35">
        <f>I17/I63</f>
        <v>5.9567050387455481E-2</v>
      </c>
    </row>
    <row r="18" spans="1:13" s="23" customFormat="1" x14ac:dyDescent="0.2">
      <c r="A18" s="20" t="s">
        <v>18</v>
      </c>
      <c r="B18" s="19">
        <v>1125.3879999999999</v>
      </c>
      <c r="C18" s="19">
        <v>1161.777</v>
      </c>
      <c r="D18" s="19">
        <v>1210.8019999999999</v>
      </c>
      <c r="E18" s="19">
        <v>1271.203</v>
      </c>
      <c r="F18" s="19">
        <v>1325.2570000000001</v>
      </c>
      <c r="G18" s="19">
        <v>1373.7159999999999</v>
      </c>
      <c r="H18" s="19">
        <v>1416.837</v>
      </c>
      <c r="I18" s="21">
        <f t="shared" si="1"/>
        <v>291.44900000000007</v>
      </c>
      <c r="J18" s="22">
        <f t="shared" si="2"/>
        <v>0.2589764596743524</v>
      </c>
      <c r="K18" s="22">
        <f>I18/I63</f>
        <v>0.18985124522520341</v>
      </c>
    </row>
    <row r="19" spans="1:13" s="23" customFormat="1" x14ac:dyDescent="0.2">
      <c r="A19" s="20" t="s">
        <v>19</v>
      </c>
      <c r="B19" s="19">
        <v>24.056999999999999</v>
      </c>
      <c r="C19" s="19">
        <v>25.588000000000001</v>
      </c>
      <c r="D19" s="19">
        <v>29.233000000000001</v>
      </c>
      <c r="E19" s="19">
        <v>31.565999999999999</v>
      </c>
      <c r="F19" s="19">
        <v>32.741</v>
      </c>
      <c r="G19" s="19">
        <v>33.93</v>
      </c>
      <c r="H19" s="19">
        <v>35.158000000000001</v>
      </c>
      <c r="I19" s="21">
        <f t="shared" si="1"/>
        <v>11.101000000000003</v>
      </c>
      <c r="J19" s="22">
        <f t="shared" si="2"/>
        <v>0.46144573305067144</v>
      </c>
      <c r="K19" s="22">
        <f>I19/I63</f>
        <v>7.2312434533828669E-3</v>
      </c>
    </row>
    <row r="20" spans="1:13" s="23" customFormat="1" x14ac:dyDescent="0.2">
      <c r="A20" s="20" t="s">
        <v>20</v>
      </c>
      <c r="B20" s="19">
        <v>13.1</v>
      </c>
      <c r="C20" s="19">
        <v>14.2</v>
      </c>
      <c r="D20" s="19">
        <v>15.5</v>
      </c>
      <c r="E20" s="19">
        <v>16.399999999999999</v>
      </c>
      <c r="F20" s="19">
        <v>17</v>
      </c>
      <c r="G20" s="19">
        <v>17.3</v>
      </c>
      <c r="H20" s="19">
        <v>17.600000000000001</v>
      </c>
      <c r="I20" s="21">
        <f t="shared" si="1"/>
        <v>4.5000000000000018</v>
      </c>
      <c r="J20" s="22">
        <f t="shared" si="2"/>
        <v>0.34351145038167952</v>
      </c>
      <c r="K20" s="22">
        <f>I20/I63</f>
        <v>2.9313211008218094E-3</v>
      </c>
    </row>
    <row r="21" spans="1:13" s="23" customFormat="1" x14ac:dyDescent="0.2">
      <c r="A21" s="37"/>
      <c r="B21" s="19"/>
      <c r="C21" s="19"/>
      <c r="D21" s="19"/>
      <c r="E21" s="19"/>
      <c r="F21" s="19"/>
      <c r="G21" s="19"/>
      <c r="H21" s="19"/>
      <c r="I21" s="21"/>
      <c r="J21" s="22"/>
      <c r="K21" s="22"/>
    </row>
    <row r="22" spans="1:13" s="15" customFormat="1" x14ac:dyDescent="0.2">
      <c r="A22" s="32" t="s">
        <v>21</v>
      </c>
      <c r="B22" s="33">
        <f t="shared" ref="B22:H22" si="3">SUM(B14,B17,B18,B19,B20)</f>
        <v>3082.2479999999996</v>
      </c>
      <c r="C22" s="33">
        <f t="shared" si="3"/>
        <v>3176.6979999999999</v>
      </c>
      <c r="D22" s="33">
        <f t="shared" si="3"/>
        <v>3280.8500000000004</v>
      </c>
      <c r="E22" s="33">
        <f t="shared" si="3"/>
        <v>3400.9159999999997</v>
      </c>
      <c r="F22" s="33">
        <f t="shared" si="3"/>
        <v>3510.5439999999999</v>
      </c>
      <c r="G22" s="33">
        <f t="shared" si="3"/>
        <v>3604.8599999999997</v>
      </c>
      <c r="H22" s="33">
        <f t="shared" si="3"/>
        <v>3688.8139999999999</v>
      </c>
      <c r="I22" s="21">
        <f>H22-B22</f>
        <v>606.56600000000026</v>
      </c>
      <c r="J22" s="35">
        <f>I22/B22</f>
        <v>0.19679337937764915</v>
      </c>
      <c r="K22" s="35">
        <f>I22/I63</f>
        <v>0.39511993663135148</v>
      </c>
    </row>
    <row r="23" spans="1:13" x14ac:dyDescent="0.2">
      <c r="A23" s="16"/>
      <c r="B23" s="25"/>
      <c r="C23" s="25"/>
      <c r="D23" s="25"/>
      <c r="E23" s="25"/>
      <c r="F23" s="25"/>
      <c r="G23" s="25"/>
      <c r="H23" s="25"/>
      <c r="I23" s="29"/>
      <c r="J23" s="30"/>
      <c r="K23" s="30"/>
    </row>
    <row r="24" spans="1:13" s="15" customFormat="1" x14ac:dyDescent="0.2">
      <c r="A24" s="16" t="s">
        <v>23</v>
      </c>
      <c r="B24" s="25">
        <v>368.65100000000001</v>
      </c>
      <c r="C24" s="25">
        <v>423.952</v>
      </c>
      <c r="D24" s="25">
        <v>459.57900000000001</v>
      </c>
      <c r="E24" s="25">
        <v>480.173</v>
      </c>
      <c r="F24" s="25">
        <v>494.36900000000003</v>
      </c>
      <c r="G24" s="25">
        <v>502.39800000000002</v>
      </c>
      <c r="H24" s="25">
        <v>507.39800000000002</v>
      </c>
      <c r="I24" s="34">
        <f t="shared" ref="I24:I30" si="4">H24-B24</f>
        <v>138.74700000000001</v>
      </c>
      <c r="J24" s="35">
        <f t="shared" ref="J24:J30" si="5">I24/B24</f>
        <v>0.3763640950383968</v>
      </c>
      <c r="K24" s="35">
        <f>I24/I63</f>
        <v>9.0380446394605213E-2</v>
      </c>
      <c r="L24" s="11"/>
      <c r="M24" s="11"/>
    </row>
    <row r="25" spans="1:13" s="27" customFormat="1" x14ac:dyDescent="0.2">
      <c r="A25" s="20" t="s">
        <v>24</v>
      </c>
      <c r="B25" s="19">
        <v>444.83300000000003</v>
      </c>
      <c r="C25" s="19">
        <v>467.93099999999998</v>
      </c>
      <c r="D25" s="19">
        <v>503.572</v>
      </c>
      <c r="E25" s="19">
        <v>529.59699999999998</v>
      </c>
      <c r="F25" s="19">
        <v>551.36300000000006</v>
      </c>
      <c r="G25" s="19">
        <v>569.34</v>
      </c>
      <c r="H25" s="19">
        <v>584.04100000000005</v>
      </c>
      <c r="I25" s="34">
        <f t="shared" si="4"/>
        <v>139.20800000000003</v>
      </c>
      <c r="J25" s="35">
        <f t="shared" si="5"/>
        <v>0.31294440835099918</v>
      </c>
      <c r="K25" s="22">
        <f>I25/I63</f>
        <v>9.0680743956267185E-2</v>
      </c>
      <c r="L25" s="24"/>
      <c r="M25" s="24"/>
    </row>
    <row r="26" spans="1:13" s="15" customFormat="1" x14ac:dyDescent="0.2">
      <c r="A26" s="16" t="s">
        <v>25</v>
      </c>
      <c r="B26" s="19">
        <v>42.48</v>
      </c>
      <c r="C26" s="19">
        <v>43.792000000000002</v>
      </c>
      <c r="D26" s="19">
        <v>45.524999999999999</v>
      </c>
      <c r="E26" s="19">
        <v>47.476999999999997</v>
      </c>
      <c r="F26" s="19">
        <v>49.029000000000003</v>
      </c>
      <c r="G26" s="19">
        <v>50.581000000000003</v>
      </c>
      <c r="H26" s="19">
        <v>52.133000000000003</v>
      </c>
      <c r="I26" s="34">
        <f t="shared" si="4"/>
        <v>9.6530000000000058</v>
      </c>
      <c r="J26" s="35">
        <f t="shared" si="5"/>
        <v>0.22723634651600769</v>
      </c>
      <c r="K26" s="35">
        <f>I26/I63</f>
        <v>6.2880094636073181E-3</v>
      </c>
      <c r="L26" s="24"/>
      <c r="M26" s="24"/>
    </row>
    <row r="27" spans="1:13" s="15" customFormat="1" x14ac:dyDescent="0.2">
      <c r="A27" s="16" t="s">
        <v>26</v>
      </c>
      <c r="B27" s="19">
        <v>14.273</v>
      </c>
      <c r="C27" s="19">
        <v>15.864000000000001</v>
      </c>
      <c r="D27" s="19">
        <v>15.864000000000001</v>
      </c>
      <c r="E27" s="19">
        <v>15.864000000000001</v>
      </c>
      <c r="F27" s="19">
        <v>15.864000000000001</v>
      </c>
      <c r="G27" s="19">
        <v>15.864000000000001</v>
      </c>
      <c r="H27" s="19">
        <v>15.864000000000001</v>
      </c>
      <c r="I27" s="34">
        <f t="shared" si="4"/>
        <v>1.5910000000000011</v>
      </c>
      <c r="J27" s="35">
        <f t="shared" si="5"/>
        <v>0.11146920759475941</v>
      </c>
      <c r="K27" s="35">
        <f>I27/I63</f>
        <v>1.0363848603127778E-3</v>
      </c>
    </row>
    <row r="28" spans="1:13" s="23" customFormat="1" x14ac:dyDescent="0.2">
      <c r="A28" s="20" t="s">
        <v>11</v>
      </c>
      <c r="B28" s="25">
        <v>150.78100000000001</v>
      </c>
      <c r="C28" s="25">
        <v>167.036</v>
      </c>
      <c r="D28" s="25">
        <v>178.238</v>
      </c>
      <c r="E28" s="25">
        <v>194.67099999999999</v>
      </c>
      <c r="F28" s="25">
        <v>207.51900000000001</v>
      </c>
      <c r="G28" s="25">
        <v>218.57499999999999</v>
      </c>
      <c r="H28" s="25">
        <v>236.47900000000001</v>
      </c>
      <c r="I28" s="34">
        <f t="shared" si="4"/>
        <v>85.698000000000008</v>
      </c>
      <c r="J28" s="35">
        <f t="shared" si="5"/>
        <v>0.56836073510588203</v>
      </c>
      <c r="K28" s="22">
        <f>I28/I63</f>
        <v>5.5824079044050519E-2</v>
      </c>
    </row>
    <row r="29" spans="1:13" s="26" customFormat="1" x14ac:dyDescent="0.2">
      <c r="A29" s="16" t="s">
        <v>28</v>
      </c>
      <c r="B29" s="25">
        <v>246.499</v>
      </c>
      <c r="C29" s="25">
        <v>267.78199999999998</v>
      </c>
      <c r="D29" s="25">
        <v>288.69</v>
      </c>
      <c r="E29" s="25">
        <v>303.58300000000003</v>
      </c>
      <c r="F29" s="25">
        <v>319.36099999999999</v>
      </c>
      <c r="G29" s="25">
        <v>332.15100000000001</v>
      </c>
      <c r="H29" s="25">
        <v>344.13799999999998</v>
      </c>
      <c r="I29" s="34">
        <f t="shared" si="4"/>
        <v>97.638999999999982</v>
      </c>
      <c r="J29" s="35">
        <f t="shared" si="5"/>
        <v>0.39610302678712683</v>
      </c>
      <c r="K29" s="35">
        <f>I29/I63</f>
        <v>6.3602502436253441E-2</v>
      </c>
    </row>
    <row r="30" spans="1:13" s="40" customFormat="1" x14ac:dyDescent="0.2">
      <c r="A30" s="16" t="s">
        <v>63</v>
      </c>
      <c r="B30" s="31">
        <v>70.427999999999997</v>
      </c>
      <c r="C30" s="31">
        <v>79.364000000000004</v>
      </c>
      <c r="D30" s="31">
        <v>86.989000000000004</v>
      </c>
      <c r="E30" s="31">
        <v>89.573999999999998</v>
      </c>
      <c r="F30" s="31">
        <v>91.146000000000001</v>
      </c>
      <c r="G30" s="31">
        <v>92.849000000000004</v>
      </c>
      <c r="H30" s="25">
        <v>93.105000000000004</v>
      </c>
      <c r="I30" s="34">
        <f t="shared" si="4"/>
        <v>22.677000000000007</v>
      </c>
      <c r="J30" s="35">
        <f t="shared" si="5"/>
        <v>0.32198841369909703</v>
      </c>
      <c r="K30" s="35">
        <f>I30/I63</f>
        <v>1.4771904134074703E-2</v>
      </c>
    </row>
    <row r="31" spans="1:13" x14ac:dyDescent="0.2">
      <c r="A31" s="16"/>
      <c r="B31" s="19"/>
      <c r="C31" s="19"/>
      <c r="D31" s="19"/>
      <c r="E31" s="19"/>
      <c r="F31" s="19"/>
      <c r="G31" s="19"/>
      <c r="H31" s="19"/>
      <c r="I31" s="29"/>
      <c r="J31" s="18"/>
      <c r="K31" s="18"/>
    </row>
    <row r="32" spans="1:13" x14ac:dyDescent="0.2">
      <c r="A32" s="32" t="s">
        <v>30</v>
      </c>
      <c r="B32" s="33">
        <f t="shared" ref="B32:H32" si="6">SUM(B24,B25,B26,B27,B28,B29)</f>
        <v>1267.5170000000001</v>
      </c>
      <c r="C32" s="33">
        <f t="shared" si="6"/>
        <v>1386.357</v>
      </c>
      <c r="D32" s="33">
        <f t="shared" si="6"/>
        <v>1491.4680000000001</v>
      </c>
      <c r="E32" s="33">
        <f t="shared" si="6"/>
        <v>1571.3650000000002</v>
      </c>
      <c r="F32" s="33">
        <f t="shared" si="6"/>
        <v>1637.5050000000001</v>
      </c>
      <c r="G32" s="33">
        <f t="shared" si="6"/>
        <v>1688.9090000000001</v>
      </c>
      <c r="H32" s="33">
        <f t="shared" si="6"/>
        <v>1740.0530000000001</v>
      </c>
      <c r="I32" s="34">
        <f>H32-B32</f>
        <v>472.53600000000006</v>
      </c>
      <c r="J32" s="35">
        <f>I32/B32</f>
        <v>0.37280446731680922</v>
      </c>
      <c r="K32" s="35">
        <f>I32/I63</f>
        <v>0.30781216615509649</v>
      </c>
    </row>
    <row r="33" spans="1:13" x14ac:dyDescent="0.2">
      <c r="A33" s="32"/>
      <c r="B33" s="33"/>
      <c r="C33" s="33"/>
      <c r="D33" s="33"/>
      <c r="E33" s="33"/>
      <c r="F33" s="33"/>
      <c r="G33" s="33"/>
      <c r="H33" s="33"/>
      <c r="I33" s="34"/>
      <c r="J33" s="35"/>
      <c r="K33" s="35"/>
    </row>
    <row r="34" spans="1:13" ht="12.75" customHeight="1" x14ac:dyDescent="0.2">
      <c r="A34" s="20" t="s">
        <v>64</v>
      </c>
      <c r="B34" s="19">
        <v>562.86699999999996</v>
      </c>
      <c r="C34" s="19">
        <v>572.33900000000006</v>
      </c>
      <c r="D34" s="19">
        <v>582.56500000000005</v>
      </c>
      <c r="E34" s="19">
        <v>594.303</v>
      </c>
      <c r="F34" s="19">
        <v>608.92600000000004</v>
      </c>
      <c r="G34" s="19">
        <v>621.77099999999996</v>
      </c>
      <c r="H34" s="19">
        <v>643.97900000000004</v>
      </c>
      <c r="I34" s="21">
        <f>H34-B34</f>
        <v>81.11200000000008</v>
      </c>
      <c r="J34" s="22">
        <f>I34/B34</f>
        <v>0.14410509054536877</v>
      </c>
      <c r="K34" s="42" t="s">
        <v>27</v>
      </c>
    </row>
    <row r="35" spans="1:13" ht="12.75" customHeight="1" x14ac:dyDescent="0.2">
      <c r="A35" s="20" t="s">
        <v>65</v>
      </c>
      <c r="B35" s="19">
        <v>167.547</v>
      </c>
      <c r="C35" s="19">
        <v>169.197</v>
      </c>
      <c r="D35" s="19">
        <v>171.70400000000001</v>
      </c>
      <c r="E35" s="19">
        <v>175.15199999999999</v>
      </c>
      <c r="F35" s="19">
        <v>178.50299999999999</v>
      </c>
      <c r="G35" s="19">
        <v>181.80199999999999</v>
      </c>
      <c r="H35" s="19">
        <v>185.15</v>
      </c>
      <c r="I35" s="21">
        <f>H35-B35</f>
        <v>17.603000000000009</v>
      </c>
      <c r="J35" s="22">
        <f>I35/B35</f>
        <v>0.10506305693327847</v>
      </c>
      <c r="K35" s="42" t="s">
        <v>27</v>
      </c>
    </row>
    <row r="36" spans="1:13" ht="12.75" customHeight="1" x14ac:dyDescent="0.2">
      <c r="A36" s="20" t="s">
        <v>66</v>
      </c>
      <c r="B36" s="19">
        <v>313.35899999999998</v>
      </c>
      <c r="C36" s="19">
        <v>336.92</v>
      </c>
      <c r="D36" s="19">
        <v>355.69600000000003</v>
      </c>
      <c r="E36" s="19">
        <v>366.81799999999998</v>
      </c>
      <c r="F36" s="19">
        <v>369.49900000000002</v>
      </c>
      <c r="G36" s="19">
        <v>371.846</v>
      </c>
      <c r="H36" s="19">
        <v>372.358</v>
      </c>
      <c r="I36" s="21">
        <f>H36-B36</f>
        <v>58.999000000000024</v>
      </c>
      <c r="J36" s="22">
        <f>I36/B36</f>
        <v>0.18827925797567654</v>
      </c>
      <c r="K36" s="42" t="s">
        <v>27</v>
      </c>
    </row>
    <row r="37" spans="1:13" x14ac:dyDescent="0.2">
      <c r="A37" s="32"/>
      <c r="B37" s="33"/>
      <c r="C37" s="33"/>
      <c r="D37" s="33"/>
      <c r="E37" s="33"/>
      <c r="F37" s="33"/>
      <c r="G37" s="33"/>
      <c r="H37" s="33"/>
      <c r="I37" s="34"/>
      <c r="J37" s="35"/>
      <c r="K37" s="42"/>
    </row>
    <row r="38" spans="1:13" x14ac:dyDescent="0.2">
      <c r="A38" s="32" t="s">
        <v>31</v>
      </c>
      <c r="B38" s="33">
        <f t="shared" ref="B38:H38" si="7">SUM(B34:B36)</f>
        <v>1043.7729999999999</v>
      </c>
      <c r="C38" s="33">
        <f t="shared" si="7"/>
        <v>1078.4560000000001</v>
      </c>
      <c r="D38" s="33">
        <f t="shared" si="7"/>
        <v>1109.9650000000001</v>
      </c>
      <c r="E38" s="33">
        <f t="shared" si="7"/>
        <v>1136.2729999999999</v>
      </c>
      <c r="F38" s="33">
        <f t="shared" si="7"/>
        <v>1156.9280000000001</v>
      </c>
      <c r="G38" s="33">
        <f t="shared" si="7"/>
        <v>1175.4189999999999</v>
      </c>
      <c r="H38" s="33">
        <f t="shared" si="7"/>
        <v>1201.4870000000001</v>
      </c>
      <c r="I38" s="34">
        <f>SUM(H38-B38)</f>
        <v>157.71400000000017</v>
      </c>
      <c r="J38" s="35">
        <f>SUM(I38/B38)</f>
        <v>0.15109990390630931</v>
      </c>
      <c r="K38" s="42" t="s">
        <v>27</v>
      </c>
    </row>
    <row r="39" spans="1:13" ht="13.5" x14ac:dyDescent="0.25">
      <c r="A39" s="32" t="s">
        <v>32</v>
      </c>
      <c r="B39" s="33"/>
      <c r="C39" s="33"/>
      <c r="D39" s="33"/>
      <c r="E39" s="33"/>
      <c r="F39" s="33"/>
      <c r="G39" s="33"/>
      <c r="H39" s="33"/>
      <c r="I39" s="44"/>
      <c r="J39" s="45"/>
      <c r="K39" s="35"/>
    </row>
    <row r="40" spans="1:13" ht="13.5" x14ac:dyDescent="0.25">
      <c r="A40" s="32"/>
      <c r="B40" s="33"/>
      <c r="C40" s="33"/>
      <c r="D40" s="33"/>
      <c r="E40" s="33"/>
      <c r="F40" s="33"/>
      <c r="G40" s="33"/>
      <c r="H40" s="33"/>
      <c r="I40" s="44"/>
      <c r="J40" s="45"/>
      <c r="K40" s="35"/>
    </row>
    <row r="41" spans="1:13" x14ac:dyDescent="0.2">
      <c r="A41" s="16" t="s">
        <v>67</v>
      </c>
      <c r="B41" s="31">
        <v>25.071999999999999</v>
      </c>
      <c r="C41" s="25">
        <v>25.875</v>
      </c>
      <c r="D41" s="25">
        <v>26.826000000000001</v>
      </c>
      <c r="E41" s="25">
        <v>27.95</v>
      </c>
      <c r="F41" s="25">
        <v>29.295999999999999</v>
      </c>
      <c r="G41" s="25">
        <v>30.908999999999999</v>
      </c>
      <c r="H41" s="25">
        <v>32.866</v>
      </c>
      <c r="I41" s="34">
        <f>H41-B41</f>
        <v>7.7940000000000005</v>
      </c>
      <c r="J41" s="35">
        <f>I41/B41</f>
        <v>0.31086470963624763</v>
      </c>
      <c r="K41" s="42" t="s">
        <v>27</v>
      </c>
    </row>
    <row r="42" spans="1:13" x14ac:dyDescent="0.2">
      <c r="A42" s="16" t="s">
        <v>68</v>
      </c>
      <c r="B42" s="31">
        <v>128.42099999999999</v>
      </c>
      <c r="C42" s="25">
        <v>132.93199999999999</v>
      </c>
      <c r="D42" s="25">
        <v>145.84899999999999</v>
      </c>
      <c r="E42" s="25">
        <v>160.059</v>
      </c>
      <c r="F42" s="25">
        <v>176.518</v>
      </c>
      <c r="G42" s="25">
        <v>199.63900000000001</v>
      </c>
      <c r="H42" s="25">
        <v>230.96600000000001</v>
      </c>
      <c r="I42" s="34">
        <f>H42-B42</f>
        <v>102.54500000000002</v>
      </c>
      <c r="J42" s="35">
        <f>I42/B42</f>
        <v>0.79850647479773573</v>
      </c>
      <c r="K42" s="42" t="s">
        <v>27</v>
      </c>
    </row>
    <row r="43" spans="1:13" x14ac:dyDescent="0.2">
      <c r="A43" s="47" t="s">
        <v>35</v>
      </c>
      <c r="B43" s="31">
        <v>101.45399999999999</v>
      </c>
      <c r="C43" s="31">
        <v>104.703</v>
      </c>
      <c r="D43" s="31">
        <v>113.637</v>
      </c>
      <c r="E43" s="31">
        <v>122.851</v>
      </c>
      <c r="F43" s="31">
        <v>132.9</v>
      </c>
      <c r="G43" s="31">
        <v>147.726</v>
      </c>
      <c r="H43" s="31">
        <v>168.19499999999999</v>
      </c>
      <c r="I43" s="34">
        <f>H43-B43</f>
        <v>66.741</v>
      </c>
      <c r="J43" s="35">
        <f>I43/B43</f>
        <v>0.65784493465018634</v>
      </c>
      <c r="K43" s="42" t="s">
        <v>27</v>
      </c>
    </row>
    <row r="44" spans="1:13" x14ac:dyDescent="0.2">
      <c r="A44" s="20" t="s">
        <v>75</v>
      </c>
      <c r="B44" s="31">
        <v>141.94200000000001</v>
      </c>
      <c r="C44" s="19">
        <v>154.61699999999999</v>
      </c>
      <c r="D44" s="19">
        <v>165.49700000000001</v>
      </c>
      <c r="E44" s="19">
        <v>178.74299999999999</v>
      </c>
      <c r="F44" s="19">
        <v>195.20400000000001</v>
      </c>
      <c r="G44" s="19">
        <v>216.13800000000001</v>
      </c>
      <c r="H44" s="19">
        <v>243.40700000000001</v>
      </c>
      <c r="I44" s="34">
        <f>H44-B44</f>
        <v>101.465</v>
      </c>
      <c r="J44" s="35">
        <f>I44/B44</f>
        <v>0.71483422806498431</v>
      </c>
      <c r="K44" s="39" t="s">
        <v>27</v>
      </c>
    </row>
    <row r="45" spans="1:13" x14ac:dyDescent="0.2">
      <c r="A45" s="16" t="s">
        <v>70</v>
      </c>
      <c r="B45" s="31">
        <v>27.138999999999999</v>
      </c>
      <c r="C45" s="25">
        <v>30.245000000000001</v>
      </c>
      <c r="D45" s="25">
        <v>31.998999999999999</v>
      </c>
      <c r="E45" s="25">
        <v>33.353000000000002</v>
      </c>
      <c r="F45" s="25">
        <v>34.883000000000003</v>
      </c>
      <c r="G45" s="25">
        <v>36.624000000000002</v>
      </c>
      <c r="H45" s="25">
        <v>38.622</v>
      </c>
      <c r="I45" s="34">
        <f>H45-B45</f>
        <v>11.483000000000001</v>
      </c>
      <c r="J45" s="35">
        <f>I45/B45</f>
        <v>0.42311802203471022</v>
      </c>
      <c r="K45" s="42" t="s">
        <v>27</v>
      </c>
      <c r="L45" s="11"/>
      <c r="M45" s="11"/>
    </row>
    <row r="46" spans="1:13" ht="13.5" x14ac:dyDescent="0.25">
      <c r="A46" s="32"/>
      <c r="B46" s="33"/>
      <c r="C46" s="25"/>
      <c r="D46" s="25"/>
      <c r="E46" s="25"/>
      <c r="F46" s="25"/>
      <c r="G46" s="25"/>
      <c r="H46" s="25"/>
      <c r="I46" s="44"/>
      <c r="J46" s="45"/>
      <c r="K46" s="42"/>
      <c r="L46" s="24"/>
      <c r="M46" s="24"/>
    </row>
    <row r="47" spans="1:13" x14ac:dyDescent="0.2">
      <c r="A47" s="32" t="s">
        <v>31</v>
      </c>
      <c r="B47" s="33">
        <f>SUM(B41,B43,B44,B45)</f>
        <v>295.60700000000003</v>
      </c>
      <c r="C47" s="33">
        <f>SUM(C41,C43,C44,C45)</f>
        <v>315.44</v>
      </c>
      <c r="D47" s="33">
        <f t="shared" ref="D47:H47" si="8">SUM(D41,D43,D44,D45)</f>
        <v>337.95900000000006</v>
      </c>
      <c r="E47" s="33">
        <f t="shared" si="8"/>
        <v>362.89699999999999</v>
      </c>
      <c r="F47" s="33">
        <f t="shared" si="8"/>
        <v>392.28299999999996</v>
      </c>
      <c r="G47" s="33">
        <f t="shared" si="8"/>
        <v>431.39700000000005</v>
      </c>
      <c r="H47" s="33">
        <f t="shared" si="8"/>
        <v>483.09</v>
      </c>
      <c r="I47" s="34">
        <f>SUM(H47-B47)</f>
        <v>187.48299999999995</v>
      </c>
      <c r="J47" s="35">
        <f>SUM(I47/B47)</f>
        <v>0.63423058317292869</v>
      </c>
      <c r="K47" s="42" t="s">
        <v>27</v>
      </c>
      <c r="L47" s="24"/>
      <c r="M47" s="24"/>
    </row>
    <row r="48" spans="1:13" ht="13.5" x14ac:dyDescent="0.25">
      <c r="A48" s="32" t="s">
        <v>37</v>
      </c>
      <c r="B48" s="33"/>
      <c r="C48" s="33"/>
      <c r="D48" s="33"/>
      <c r="E48" s="33"/>
      <c r="F48" s="33"/>
      <c r="G48" s="33"/>
      <c r="H48" s="33"/>
      <c r="I48" s="44"/>
      <c r="J48" s="45"/>
      <c r="K48" s="35"/>
    </row>
    <row r="49" spans="1:11" ht="13.5" x14ac:dyDescent="0.25">
      <c r="A49" s="32"/>
      <c r="B49" s="33"/>
      <c r="C49" s="33"/>
      <c r="D49" s="33"/>
      <c r="E49" s="33"/>
      <c r="F49" s="33"/>
      <c r="G49" s="33"/>
      <c r="H49" s="33"/>
      <c r="I49" s="44"/>
      <c r="J49" s="45"/>
      <c r="K49" s="35"/>
    </row>
    <row r="50" spans="1:11" s="23" customFormat="1" x14ac:dyDescent="0.2">
      <c r="A50" s="20" t="s">
        <v>71</v>
      </c>
      <c r="B50" s="25">
        <v>90.65</v>
      </c>
      <c r="C50" s="25">
        <v>94.6</v>
      </c>
      <c r="D50" s="25">
        <v>97.35</v>
      </c>
      <c r="E50" s="25">
        <v>99.2</v>
      </c>
      <c r="F50" s="25">
        <v>100.05</v>
      </c>
      <c r="G50" s="25">
        <v>100.45</v>
      </c>
      <c r="H50" s="25">
        <v>100.85</v>
      </c>
      <c r="I50" s="34">
        <f>H50-B50</f>
        <v>10.199999999999989</v>
      </c>
      <c r="J50" s="35">
        <f>I50/B50</f>
        <v>0.11252068394925524</v>
      </c>
      <c r="K50" s="39" t="s">
        <v>27</v>
      </c>
    </row>
    <row r="51" spans="1:11" x14ac:dyDescent="0.2">
      <c r="A51" s="16" t="s">
        <v>72</v>
      </c>
      <c r="B51" s="25">
        <v>112.199</v>
      </c>
      <c r="C51" s="25">
        <v>120.149</v>
      </c>
      <c r="D51" s="25">
        <v>129.19900000000001</v>
      </c>
      <c r="E51" s="25">
        <v>140.749</v>
      </c>
      <c r="F51" s="25">
        <v>148.149</v>
      </c>
      <c r="G51" s="25">
        <v>155.34899999999999</v>
      </c>
      <c r="H51" s="25">
        <v>162.899</v>
      </c>
      <c r="I51" s="34">
        <f t="shared" ref="I51:I54" si="9">H51-B51</f>
        <v>50.7</v>
      </c>
      <c r="J51" s="35">
        <f t="shared" ref="J51:J54" si="10">I51/B51</f>
        <v>0.45187568516653448</v>
      </c>
      <c r="K51" s="42" t="s">
        <v>27</v>
      </c>
    </row>
    <row r="52" spans="1:11" x14ac:dyDescent="0.2">
      <c r="A52" s="16" t="s">
        <v>38</v>
      </c>
      <c r="B52" s="25">
        <v>14.206</v>
      </c>
      <c r="C52" s="25">
        <v>14.337</v>
      </c>
      <c r="D52" s="25">
        <v>14.801</v>
      </c>
      <c r="E52" s="25">
        <v>15.266</v>
      </c>
      <c r="F52" s="25">
        <v>15.615</v>
      </c>
      <c r="G52" s="25">
        <v>15.965</v>
      </c>
      <c r="H52" s="25">
        <v>16.315000000000001</v>
      </c>
      <c r="I52" s="34">
        <f t="shared" si="9"/>
        <v>2.1090000000000018</v>
      </c>
      <c r="J52" s="35">
        <f t="shared" si="10"/>
        <v>0.14845839786005927</v>
      </c>
      <c r="K52" s="42" t="s">
        <v>27</v>
      </c>
    </row>
    <row r="53" spans="1:11" x14ac:dyDescent="0.2">
      <c r="A53" s="16" t="s">
        <v>39</v>
      </c>
      <c r="B53" s="25">
        <v>67.831000000000003</v>
      </c>
      <c r="C53" s="25">
        <v>72.837999999999994</v>
      </c>
      <c r="D53" s="25">
        <v>77.844999999999999</v>
      </c>
      <c r="E53" s="25">
        <v>82.852999999999994</v>
      </c>
      <c r="F53" s="25">
        <v>87.861999999999995</v>
      </c>
      <c r="G53" s="25">
        <v>92.870999999999995</v>
      </c>
      <c r="H53" s="25">
        <v>97.881</v>
      </c>
      <c r="I53" s="34">
        <f t="shared" si="9"/>
        <v>30.049999999999997</v>
      </c>
      <c r="J53" s="35">
        <f t="shared" si="10"/>
        <v>0.44301278176644893</v>
      </c>
      <c r="K53" s="42" t="s">
        <v>27</v>
      </c>
    </row>
    <row r="54" spans="1:11" x14ac:dyDescent="0.2">
      <c r="A54" s="16" t="s">
        <v>40</v>
      </c>
      <c r="B54" s="25">
        <v>57.889000000000003</v>
      </c>
      <c r="C54" s="25">
        <v>62.688000000000002</v>
      </c>
      <c r="D54" s="25">
        <v>67.070999999999998</v>
      </c>
      <c r="E54" s="25">
        <v>71.203000000000003</v>
      </c>
      <c r="F54" s="25">
        <v>75.3</v>
      </c>
      <c r="G54" s="25">
        <v>79.064999999999998</v>
      </c>
      <c r="H54" s="25">
        <v>82.83</v>
      </c>
      <c r="I54" s="34">
        <f t="shared" si="9"/>
        <v>24.940999999999995</v>
      </c>
      <c r="J54" s="35">
        <f t="shared" si="10"/>
        <v>0.43084178341308355</v>
      </c>
      <c r="K54" s="42" t="s">
        <v>27</v>
      </c>
    </row>
    <row r="55" spans="1:11" x14ac:dyDescent="0.2">
      <c r="A55" s="32"/>
      <c r="B55" s="46"/>
      <c r="C55" s="46"/>
      <c r="D55" s="46"/>
      <c r="E55" s="46"/>
      <c r="F55" s="46"/>
      <c r="G55" s="46"/>
      <c r="H55" s="46"/>
      <c r="I55" s="34"/>
      <c r="J55" s="35"/>
      <c r="K55" s="42"/>
    </row>
    <row r="56" spans="1:11" x14ac:dyDescent="0.2">
      <c r="A56" s="32" t="s">
        <v>41</v>
      </c>
      <c r="B56" s="33">
        <f t="shared" ref="B56:H56" si="11">SUM(B50:B54)</f>
        <v>342.77499999999998</v>
      </c>
      <c r="C56" s="33">
        <f t="shared" si="11"/>
        <v>364.61199999999997</v>
      </c>
      <c r="D56" s="33">
        <f t="shared" si="11"/>
        <v>386.26599999999996</v>
      </c>
      <c r="E56" s="33">
        <f t="shared" si="11"/>
        <v>409.27099999999996</v>
      </c>
      <c r="F56" s="33">
        <f t="shared" si="11"/>
        <v>426.97600000000006</v>
      </c>
      <c r="G56" s="33">
        <f t="shared" si="11"/>
        <v>443.69999999999993</v>
      </c>
      <c r="H56" s="33">
        <f t="shared" si="11"/>
        <v>460.77500000000003</v>
      </c>
      <c r="I56" s="34">
        <f>SUM(H56-B56)</f>
        <v>118.00000000000006</v>
      </c>
      <c r="J56" s="35">
        <f>SUM(I56/B56)</f>
        <v>0.34424914302384968</v>
      </c>
      <c r="K56" s="42" t="s">
        <v>27</v>
      </c>
    </row>
    <row r="57" spans="1:11" x14ac:dyDescent="0.2">
      <c r="A57" s="32" t="s">
        <v>42</v>
      </c>
      <c r="B57" s="46"/>
      <c r="C57" s="46"/>
      <c r="D57" s="46"/>
      <c r="E57" s="46"/>
      <c r="F57" s="46"/>
      <c r="G57" s="46"/>
      <c r="H57" s="46"/>
      <c r="I57" s="34"/>
      <c r="J57" s="35"/>
      <c r="K57" s="42"/>
    </row>
    <row r="58" spans="1:11" ht="13.5" x14ac:dyDescent="0.25">
      <c r="A58" s="49"/>
      <c r="B58" s="46"/>
      <c r="C58" s="46"/>
      <c r="D58" s="46"/>
      <c r="E58" s="46"/>
      <c r="F58" s="46"/>
      <c r="G58" s="46"/>
      <c r="H58" s="46"/>
      <c r="I58" s="34"/>
      <c r="J58" s="35"/>
      <c r="K58" s="42"/>
    </row>
    <row r="59" spans="1:11" x14ac:dyDescent="0.2">
      <c r="A59" s="34" t="s">
        <v>43</v>
      </c>
      <c r="B59" s="33">
        <f>SUM(B9+B10+B18+B19+B20+B24+B25+B26+B27+B41+B43+B44+B45+B52+B53)</f>
        <v>2778.9850000000006</v>
      </c>
      <c r="C59" s="33">
        <f t="shared" ref="C59:H59" si="12">SUM(C9+C10+C18+C19+C20+C24+C25+C26+C27+C41+C43+C44+C45+C52+C53)</f>
        <v>2953.183</v>
      </c>
      <c r="D59" s="33">
        <f t="shared" si="12"/>
        <v>3127.6569999999997</v>
      </c>
      <c r="E59" s="33">
        <f t="shared" si="12"/>
        <v>3287.8689999999997</v>
      </c>
      <c r="F59" s="33">
        <f t="shared" si="12"/>
        <v>3436.4090000000001</v>
      </c>
      <c r="G59" s="33">
        <f t="shared" si="12"/>
        <v>3581.7490000000003</v>
      </c>
      <c r="H59" s="33">
        <f t="shared" si="12"/>
        <v>3735.9349999999999</v>
      </c>
      <c r="I59" s="34">
        <f>SUM(H59-B59)</f>
        <v>956.94999999999936</v>
      </c>
      <c r="J59" s="35">
        <f>I59/B59</f>
        <v>0.34435234447109259</v>
      </c>
      <c r="K59" s="35">
        <f>I59/I63</f>
        <v>0.62336171720698386</v>
      </c>
    </row>
    <row r="60" spans="1:11" x14ac:dyDescent="0.2">
      <c r="A60" s="34"/>
      <c r="B60" s="33"/>
      <c r="C60" s="33"/>
      <c r="D60" s="33"/>
      <c r="E60" s="33"/>
      <c r="F60" s="33"/>
      <c r="G60" s="33"/>
      <c r="H60" s="33"/>
      <c r="I60" s="34"/>
      <c r="J60" s="35"/>
      <c r="K60" s="35"/>
    </row>
    <row r="61" spans="1:11" x14ac:dyDescent="0.2">
      <c r="A61" s="34" t="s">
        <v>44</v>
      </c>
      <c r="B61" s="33">
        <f>SUM(B14+B17+B28+B29+B34+B35+B36+B50+B51)</f>
        <v>3563.6049999999996</v>
      </c>
      <c r="C61" s="33">
        <f t="shared" ref="C61:H61" si="13">SUM(C14+C17+C28+C29+C34+C35+C36+C50+C51)</f>
        <v>3703.1559999999999</v>
      </c>
      <c r="D61" s="33">
        <f t="shared" si="13"/>
        <v>3828.7570000000001</v>
      </c>
      <c r="E61" s="33">
        <f t="shared" si="13"/>
        <v>3956.222999999999</v>
      </c>
      <c r="F61" s="33">
        <f t="shared" si="13"/>
        <v>4067.5529999999994</v>
      </c>
      <c r="G61" s="33">
        <f t="shared" si="13"/>
        <v>4161.8579999999993</v>
      </c>
      <c r="H61" s="33">
        <f t="shared" si="13"/>
        <v>4265.0720000000001</v>
      </c>
      <c r="I61" s="34">
        <f>SUM(H61-B61)</f>
        <v>701.46700000000055</v>
      </c>
      <c r="J61" s="35">
        <f>I61/B61</f>
        <v>0.19684196200196166</v>
      </c>
      <c r="K61" s="35">
        <f>I61/I63</f>
        <v>0.45693889302892732</v>
      </c>
    </row>
    <row r="62" spans="1:11" s="15" customFormat="1" x14ac:dyDescent="0.2">
      <c r="A62" s="16"/>
      <c r="B62" s="25"/>
      <c r="C62" s="25"/>
      <c r="D62" s="25"/>
      <c r="E62" s="25"/>
      <c r="F62" s="25"/>
      <c r="G62" s="25"/>
      <c r="H62" s="25"/>
      <c r="I62" s="34"/>
      <c r="J62" s="30"/>
      <c r="K62" s="30"/>
    </row>
    <row r="63" spans="1:11" s="15" customFormat="1" x14ac:dyDescent="0.2">
      <c r="A63" s="50" t="s">
        <v>45</v>
      </c>
      <c r="B63" s="51">
        <f>SUM(B8,B9,B10,B14,B17,B18,B19,B20,B24,B25,B26,B27,B28,B29)</f>
        <v>5390.5539999999992</v>
      </c>
      <c r="C63" s="51">
        <f t="shared" ref="C63:H63" si="14">SUM(C8,C9,C10,C14,C17,C18,C19,C20,C24,C25,C26,C27,C28,C29)</f>
        <v>5690.0199999999995</v>
      </c>
      <c r="D63" s="51">
        <f t="shared" si="14"/>
        <v>5976.4109999999991</v>
      </c>
      <c r="E63" s="51">
        <f t="shared" si="14"/>
        <v>6249.007999999998</v>
      </c>
      <c r="F63" s="51">
        <f t="shared" si="14"/>
        <v>6496.973</v>
      </c>
      <c r="G63" s="51">
        <f t="shared" si="14"/>
        <v>6712.8429999999998</v>
      </c>
      <c r="H63" s="51">
        <f t="shared" si="14"/>
        <v>6925.6980000000012</v>
      </c>
      <c r="I63" s="50">
        <f>SUM(H63-B63)</f>
        <v>1535.1440000000021</v>
      </c>
      <c r="J63" s="52">
        <f>SUM(I63/B63)</f>
        <v>0.28478408712722336</v>
      </c>
      <c r="K63" s="35">
        <f>SUM(I63/I63)</f>
        <v>1</v>
      </c>
    </row>
    <row r="64" spans="1:11" s="15" customFormat="1" x14ac:dyDescent="0.2">
      <c r="A64" s="16"/>
      <c r="B64" s="25"/>
      <c r="C64" s="25"/>
      <c r="D64" s="25"/>
      <c r="E64" s="25"/>
      <c r="F64" s="25"/>
      <c r="G64" s="25"/>
      <c r="H64" s="25"/>
      <c r="I64" s="34"/>
      <c r="J64" s="30"/>
      <c r="K64" s="30"/>
    </row>
    <row r="65" spans="1:11" s="48" customFormat="1" x14ac:dyDescent="0.2">
      <c r="A65" s="53" t="s">
        <v>46</v>
      </c>
      <c r="B65" s="51">
        <f t="shared" ref="B65:H65" si="15">SUM(B8,B9,B10,B14,B17,B18,B19,B20,B24,B25,B26,B27,B50,B28,B29,B44,B34,B35,B36,B41,B43,B45,B51,B52,B53,B54)</f>
        <v>7072.7089999999989</v>
      </c>
      <c r="C65" s="51">
        <f t="shared" si="15"/>
        <v>7448.5280000000012</v>
      </c>
      <c r="D65" s="51">
        <f t="shared" si="15"/>
        <v>7810.6009999999997</v>
      </c>
      <c r="E65" s="51">
        <f t="shared" si="15"/>
        <v>8157.4489999999978</v>
      </c>
      <c r="F65" s="51">
        <f t="shared" si="15"/>
        <v>8473.159999999998</v>
      </c>
      <c r="G65" s="51">
        <f t="shared" si="15"/>
        <v>8763.3589999999986</v>
      </c>
      <c r="H65" s="54">
        <f t="shared" si="15"/>
        <v>9071.0499999999993</v>
      </c>
      <c r="I65" s="55">
        <f>SUM(H65-B65)</f>
        <v>1998.3410000000003</v>
      </c>
      <c r="J65" s="56">
        <f>I65/B65</f>
        <v>0.28254251659441959</v>
      </c>
      <c r="K65" s="57"/>
    </row>
    <row r="66" spans="1:11" s="48" customFormat="1" x14ac:dyDescent="0.2">
      <c r="A66" s="95" t="s">
        <v>90</v>
      </c>
      <c r="B66" s="59"/>
      <c r="C66" s="59"/>
      <c r="D66" s="59"/>
      <c r="E66" s="59"/>
      <c r="F66" s="59"/>
      <c r="G66" s="59"/>
      <c r="H66" s="59"/>
      <c r="I66" s="59"/>
      <c r="J66" s="60"/>
      <c r="K66" s="60"/>
    </row>
    <row r="67" spans="1:11" s="48" customFormat="1" x14ac:dyDescent="0.2">
      <c r="A67" s="61" t="s">
        <v>91</v>
      </c>
      <c r="B67" s="59"/>
      <c r="C67" s="59"/>
      <c r="D67" s="59"/>
      <c r="E67" s="59"/>
      <c r="F67" s="59"/>
      <c r="G67" s="59"/>
      <c r="H67" s="59"/>
      <c r="I67" s="59"/>
      <c r="J67" s="60"/>
      <c r="K67" s="60"/>
    </row>
    <row r="68" spans="1:11" s="48" customFormat="1" x14ac:dyDescent="0.2">
      <c r="A68" s="61" t="s">
        <v>92</v>
      </c>
      <c r="B68" s="59"/>
      <c r="C68" s="59"/>
      <c r="D68" s="59"/>
      <c r="E68" s="59"/>
      <c r="F68" s="59"/>
      <c r="G68" s="59"/>
      <c r="H68" s="59"/>
      <c r="I68" s="59"/>
      <c r="J68" s="60"/>
      <c r="K68" s="60"/>
    </row>
    <row r="69" spans="1:11" s="48" customFormat="1" x14ac:dyDescent="0.2">
      <c r="A69" s="58" t="s">
        <v>47</v>
      </c>
      <c r="I69" s="59"/>
      <c r="J69" s="60"/>
    </row>
    <row r="70" spans="1:11" s="48" customFormat="1" x14ac:dyDescent="0.2">
      <c r="A70" s="58" t="s">
        <v>73</v>
      </c>
      <c r="I70" s="59"/>
      <c r="J70" s="60"/>
    </row>
    <row r="71" spans="1:11" s="48" customFormat="1" x14ac:dyDescent="0.2">
      <c r="A71" s="58" t="s">
        <v>85</v>
      </c>
      <c r="I71" s="59"/>
      <c r="J71" s="60"/>
    </row>
    <row r="72" spans="1:11" s="48" customFormat="1" x14ac:dyDescent="0.2">
      <c r="A72" s="48" t="s">
        <v>87</v>
      </c>
      <c r="I72" s="59"/>
      <c r="J72" s="60"/>
    </row>
    <row r="73" spans="1:11" s="48" customFormat="1" x14ac:dyDescent="0.2">
      <c r="A73" s="58" t="s">
        <v>88</v>
      </c>
      <c r="I73" s="59"/>
      <c r="J73" s="60"/>
    </row>
    <row r="74" spans="1:11" s="48" customFormat="1" x14ac:dyDescent="0.2">
      <c r="A74" s="58" t="s">
        <v>76</v>
      </c>
      <c r="I74" s="59"/>
      <c r="J74" s="60"/>
    </row>
    <row r="75" spans="1:11" s="48" customFormat="1" x14ac:dyDescent="0.2">
      <c r="B75" s="24"/>
      <c r="C75" s="24"/>
      <c r="D75" s="24"/>
      <c r="E75" s="24"/>
      <c r="F75" s="24"/>
      <c r="G75" s="24"/>
      <c r="H75" s="24"/>
      <c r="I75" s="24"/>
      <c r="J75" s="60"/>
    </row>
    <row r="76" spans="1:11" s="48" customFormat="1" x14ac:dyDescent="0.2">
      <c r="B76" s="24"/>
      <c r="C76" s="24"/>
      <c r="D76" s="24"/>
      <c r="E76" s="24"/>
      <c r="F76" s="24"/>
      <c r="G76" s="24"/>
      <c r="H76" s="24"/>
      <c r="I76" s="24"/>
      <c r="J76" s="60"/>
    </row>
    <row r="77" spans="1:11" s="48" customFormat="1" x14ac:dyDescent="0.2">
      <c r="I77" s="59"/>
      <c r="J77" s="60"/>
    </row>
    <row r="78" spans="1:11" x14ac:dyDescent="0.2">
      <c r="A78" s="48"/>
      <c r="B78" s="61"/>
      <c r="C78" s="61"/>
      <c r="D78" s="61"/>
      <c r="E78" s="61"/>
      <c r="F78" s="61"/>
      <c r="G78" s="61"/>
      <c r="H78" s="61"/>
      <c r="I78" s="59"/>
      <c r="J78" s="60"/>
      <c r="K78" s="48"/>
    </row>
    <row r="79" spans="1:11" x14ac:dyDescent="0.2">
      <c r="A79" s="58"/>
      <c r="B79" s="48"/>
      <c r="C79" s="48"/>
      <c r="D79" s="48"/>
      <c r="E79" s="48"/>
      <c r="F79" s="48"/>
      <c r="G79" s="48"/>
      <c r="H79" s="48"/>
      <c r="I79" s="62"/>
      <c r="J79" s="48"/>
      <c r="K79" s="48"/>
    </row>
    <row r="80" spans="1:11" x14ac:dyDescent="0.2">
      <c r="B80" s="25"/>
      <c r="C80" s="25"/>
      <c r="D80" s="25"/>
      <c r="E80" s="25"/>
      <c r="F80" s="25"/>
      <c r="G80" s="25"/>
      <c r="H80" s="25"/>
      <c r="I80" s="63"/>
    </row>
    <row r="81" spans="1:10" x14ac:dyDescent="0.2">
      <c r="C81" s="25"/>
      <c r="D81" s="25"/>
      <c r="E81" s="25"/>
      <c r="F81" s="25"/>
      <c r="G81" s="25"/>
      <c r="H81" s="25"/>
      <c r="I81" s="63"/>
    </row>
    <row r="82" spans="1:10" x14ac:dyDescent="0.2">
      <c r="B82" s="25"/>
      <c r="C82" s="25"/>
      <c r="D82" s="25"/>
      <c r="E82" s="25"/>
      <c r="F82" s="25"/>
      <c r="G82" s="25"/>
      <c r="H82" s="25"/>
    </row>
    <row r="83" spans="1:10" x14ac:dyDescent="0.2">
      <c r="A83" s="48"/>
      <c r="B83" s="64"/>
      <c r="C83" s="65"/>
      <c r="D83" s="65"/>
      <c r="E83" s="64"/>
      <c r="F83" s="65"/>
      <c r="G83" s="65"/>
      <c r="H83" s="64"/>
      <c r="I83" s="59"/>
      <c r="J83" s="60"/>
    </row>
    <row r="84" spans="1:10" x14ac:dyDescent="0.2">
      <c r="A84" s="48"/>
      <c r="B84" s="61"/>
      <c r="C84" s="61"/>
      <c r="D84" s="61"/>
      <c r="E84" s="61"/>
      <c r="F84" s="61"/>
      <c r="G84" s="61"/>
      <c r="H84" s="61"/>
      <c r="I84" s="59"/>
      <c r="J84" s="66"/>
    </row>
    <row r="85" spans="1:10" x14ac:dyDescent="0.2">
      <c r="A85" s="48"/>
      <c r="B85" s="61"/>
      <c r="C85" s="61"/>
      <c r="D85" s="61"/>
      <c r="E85" s="61"/>
      <c r="F85" s="61"/>
      <c r="G85" s="61"/>
      <c r="H85" s="61"/>
      <c r="I85" s="59"/>
      <c r="J85" s="66"/>
    </row>
    <row r="86" spans="1:10" x14ac:dyDescent="0.2">
      <c r="B86" s="61"/>
      <c r="C86" s="61"/>
      <c r="D86" s="61"/>
      <c r="E86" s="61"/>
      <c r="F86" s="61"/>
      <c r="G86" s="61"/>
      <c r="H86" s="61"/>
      <c r="I86" s="59"/>
      <c r="J86" s="66"/>
    </row>
    <row r="87" spans="1:10" x14ac:dyDescent="0.2">
      <c r="B87" s="25"/>
      <c r="C87" s="25"/>
      <c r="D87" s="25"/>
      <c r="E87" s="25"/>
      <c r="F87" s="25"/>
      <c r="G87" s="25"/>
      <c r="H87" s="25"/>
      <c r="I87" s="33"/>
      <c r="J87" s="60"/>
    </row>
    <row r="88" spans="1:10" x14ac:dyDescent="0.2">
      <c r="I88" s="59"/>
      <c r="J88" s="60"/>
    </row>
    <row r="89" spans="1:10" ht="18.75" x14ac:dyDescent="0.3">
      <c r="A89" s="67"/>
      <c r="B89" s="25"/>
      <c r="C89" s="25"/>
      <c r="D89" s="25"/>
      <c r="E89" s="25"/>
      <c r="F89" s="25"/>
      <c r="G89" s="25"/>
      <c r="H89" s="25"/>
    </row>
    <row r="90" spans="1:10" x14ac:dyDescent="0.2">
      <c r="I90" s="68"/>
    </row>
    <row r="91" spans="1:10" x14ac:dyDescent="0.2">
      <c r="A91" s="48"/>
    </row>
    <row r="92" spans="1:10" x14ac:dyDescent="0.2">
      <c r="A92" s="48"/>
      <c r="B92" s="25"/>
      <c r="C92" s="25"/>
      <c r="D92" s="25"/>
      <c r="E92" s="25"/>
      <c r="F92" s="25"/>
      <c r="G92" s="25"/>
      <c r="H92" s="25"/>
      <c r="I92" s="25"/>
      <c r="J92" s="41"/>
    </row>
    <row r="93" spans="1:10" x14ac:dyDescent="0.2">
      <c r="A93" s="48"/>
      <c r="B93" s="25"/>
      <c r="C93" s="25"/>
      <c r="D93" s="25"/>
      <c r="E93" s="25"/>
      <c r="F93" s="25"/>
      <c r="G93" s="25"/>
      <c r="H93" s="25"/>
      <c r="I93" s="25"/>
      <c r="J93" s="41"/>
    </row>
    <row r="96" spans="1:10" x14ac:dyDescent="0.2">
      <c r="A96" s="48"/>
    </row>
  </sheetData>
  <mergeCells count="2">
    <mergeCell ref="I2:J4"/>
    <mergeCell ref="I5:J5"/>
  </mergeCells>
  <pageMargins left="0.7" right="0.7" top="0.75" bottom="0.75" header="0.3" footer="0.3"/>
  <pageSetup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90002-03ED-4FA7-821D-E823F3C44538}">
  <sheetPr>
    <pageSetUpPr fitToPage="1"/>
  </sheetPr>
  <dimension ref="A1:K78"/>
  <sheetViews>
    <sheetView topLeftCell="A28" workbookViewId="0">
      <selection activeCell="B65" sqref="B65:H65"/>
    </sheetView>
  </sheetViews>
  <sheetFormatPr defaultRowHeight="12.75" x14ac:dyDescent="0.2"/>
  <cols>
    <col min="1" max="1" width="25.7109375" style="1" customWidth="1"/>
    <col min="2" max="7" width="8.85546875" style="1" customWidth="1"/>
    <col min="8" max="8" width="8.5703125" style="1" customWidth="1"/>
    <col min="9" max="9" width="9.140625" style="63"/>
    <col min="10" max="10" width="9.85546875" style="1" customWidth="1"/>
    <col min="11" max="11" width="13.7109375" style="1" customWidth="1"/>
    <col min="12" max="209" width="9.140625" style="1"/>
    <col min="210" max="210" width="11" style="1" customWidth="1"/>
    <col min="211" max="211" width="0.5703125" style="1" customWidth="1"/>
    <col min="212" max="212" width="26.28515625" style="1" customWidth="1"/>
    <col min="213" max="218" width="0" style="1" hidden="1" customWidth="1"/>
    <col min="219" max="219" width="0.140625" style="1" customWidth="1"/>
    <col min="220" max="225" width="8.85546875" style="1" customWidth="1"/>
    <col min="226" max="226" width="8.5703125" style="1" customWidth="1"/>
    <col min="227" max="227" width="9.140625" style="1"/>
    <col min="228" max="228" width="9.85546875" style="1" customWidth="1"/>
    <col min="229" max="229" width="13.7109375" style="1" customWidth="1"/>
    <col min="230" max="230" width="12" style="1" customWidth="1"/>
    <col min="231" max="231" width="9.140625" style="1"/>
    <col min="232" max="232" width="19.140625" style="1" customWidth="1"/>
    <col min="233" max="233" width="13.85546875" style="1" customWidth="1"/>
    <col min="234" max="234" width="11.7109375" style="1" customWidth="1"/>
    <col min="235" max="235" width="26.28515625" style="1" customWidth="1"/>
    <col min="236" max="244" width="10.7109375" style="1" customWidth="1"/>
    <col min="245" max="465" width="9.140625" style="1"/>
    <col min="466" max="466" width="11" style="1" customWidth="1"/>
    <col min="467" max="467" width="0.5703125" style="1" customWidth="1"/>
    <col min="468" max="468" width="26.28515625" style="1" customWidth="1"/>
    <col min="469" max="474" width="0" style="1" hidden="1" customWidth="1"/>
    <col min="475" max="475" width="0.140625" style="1" customWidth="1"/>
    <col min="476" max="481" width="8.85546875" style="1" customWidth="1"/>
    <col min="482" max="482" width="8.5703125" style="1" customWidth="1"/>
    <col min="483" max="483" width="9.140625" style="1"/>
    <col min="484" max="484" width="9.85546875" style="1" customWidth="1"/>
    <col min="485" max="485" width="13.7109375" style="1" customWidth="1"/>
    <col min="486" max="486" width="12" style="1" customWidth="1"/>
    <col min="487" max="487" width="9.140625" style="1"/>
    <col min="488" max="488" width="19.140625" style="1" customWidth="1"/>
    <col min="489" max="489" width="13.85546875" style="1" customWidth="1"/>
    <col min="490" max="490" width="11.7109375" style="1" customWidth="1"/>
    <col min="491" max="491" width="26.28515625" style="1" customWidth="1"/>
    <col min="492" max="500" width="10.7109375" style="1" customWidth="1"/>
    <col min="501" max="721" width="9.140625" style="1"/>
    <col min="722" max="722" width="11" style="1" customWidth="1"/>
    <col min="723" max="723" width="0.5703125" style="1" customWidth="1"/>
    <col min="724" max="724" width="26.28515625" style="1" customWidth="1"/>
    <col min="725" max="730" width="0" style="1" hidden="1" customWidth="1"/>
    <col min="731" max="731" width="0.140625" style="1" customWidth="1"/>
    <col min="732" max="737" width="8.85546875" style="1" customWidth="1"/>
    <col min="738" max="738" width="8.5703125" style="1" customWidth="1"/>
    <col min="739" max="739" width="9.140625" style="1"/>
    <col min="740" max="740" width="9.85546875" style="1" customWidth="1"/>
    <col min="741" max="741" width="13.7109375" style="1" customWidth="1"/>
    <col min="742" max="742" width="12" style="1" customWidth="1"/>
    <col min="743" max="743" width="9.140625" style="1"/>
    <col min="744" max="744" width="19.140625" style="1" customWidth="1"/>
    <col min="745" max="745" width="13.85546875" style="1" customWidth="1"/>
    <col min="746" max="746" width="11.7109375" style="1" customWidth="1"/>
    <col min="747" max="747" width="26.28515625" style="1" customWidth="1"/>
    <col min="748" max="756" width="10.7109375" style="1" customWidth="1"/>
    <col min="757" max="977" width="9.140625" style="1"/>
    <col min="978" max="978" width="11" style="1" customWidth="1"/>
    <col min="979" max="979" width="0.5703125" style="1" customWidth="1"/>
    <col min="980" max="980" width="26.28515625" style="1" customWidth="1"/>
    <col min="981" max="986" width="0" style="1" hidden="1" customWidth="1"/>
    <col min="987" max="987" width="0.140625" style="1" customWidth="1"/>
    <col min="988" max="993" width="8.85546875" style="1" customWidth="1"/>
    <col min="994" max="994" width="8.5703125" style="1" customWidth="1"/>
    <col min="995" max="995" width="9.140625" style="1"/>
    <col min="996" max="996" width="9.85546875" style="1" customWidth="1"/>
    <col min="997" max="997" width="13.7109375" style="1" customWidth="1"/>
    <col min="998" max="998" width="12" style="1" customWidth="1"/>
    <col min="999" max="999" width="9.140625" style="1"/>
    <col min="1000" max="1000" width="19.140625" style="1" customWidth="1"/>
    <col min="1001" max="1001" width="13.85546875" style="1" customWidth="1"/>
    <col min="1002" max="1002" width="11.7109375" style="1" customWidth="1"/>
    <col min="1003" max="1003" width="26.28515625" style="1" customWidth="1"/>
    <col min="1004" max="1012" width="10.7109375" style="1" customWidth="1"/>
    <col min="1013" max="1233" width="9.140625" style="1"/>
    <col min="1234" max="1234" width="11" style="1" customWidth="1"/>
    <col min="1235" max="1235" width="0.5703125" style="1" customWidth="1"/>
    <col min="1236" max="1236" width="26.28515625" style="1" customWidth="1"/>
    <col min="1237" max="1242" width="0" style="1" hidden="1" customWidth="1"/>
    <col min="1243" max="1243" width="0.140625" style="1" customWidth="1"/>
    <col min="1244" max="1249" width="8.85546875" style="1" customWidth="1"/>
    <col min="1250" max="1250" width="8.5703125" style="1" customWidth="1"/>
    <col min="1251" max="1251" width="9.140625" style="1"/>
    <col min="1252" max="1252" width="9.85546875" style="1" customWidth="1"/>
    <col min="1253" max="1253" width="13.7109375" style="1" customWidth="1"/>
    <col min="1254" max="1254" width="12" style="1" customWidth="1"/>
    <col min="1255" max="1255" width="9.140625" style="1"/>
    <col min="1256" max="1256" width="19.140625" style="1" customWidth="1"/>
    <col min="1257" max="1257" width="13.85546875" style="1" customWidth="1"/>
    <col min="1258" max="1258" width="11.7109375" style="1" customWidth="1"/>
    <col min="1259" max="1259" width="26.28515625" style="1" customWidth="1"/>
    <col min="1260" max="1268" width="10.7109375" style="1" customWidth="1"/>
    <col min="1269" max="1489" width="9.140625" style="1"/>
    <col min="1490" max="1490" width="11" style="1" customWidth="1"/>
    <col min="1491" max="1491" width="0.5703125" style="1" customWidth="1"/>
    <col min="1492" max="1492" width="26.28515625" style="1" customWidth="1"/>
    <col min="1493" max="1498" width="0" style="1" hidden="1" customWidth="1"/>
    <col min="1499" max="1499" width="0.140625" style="1" customWidth="1"/>
    <col min="1500" max="1505" width="8.85546875" style="1" customWidth="1"/>
    <col min="1506" max="1506" width="8.5703125" style="1" customWidth="1"/>
    <col min="1507" max="1507" width="9.140625" style="1"/>
    <col min="1508" max="1508" width="9.85546875" style="1" customWidth="1"/>
    <col min="1509" max="1509" width="13.7109375" style="1" customWidth="1"/>
    <col min="1510" max="1510" width="12" style="1" customWidth="1"/>
    <col min="1511" max="1511" width="9.140625" style="1"/>
    <col min="1512" max="1512" width="19.140625" style="1" customWidth="1"/>
    <col min="1513" max="1513" width="13.85546875" style="1" customWidth="1"/>
    <col min="1514" max="1514" width="11.7109375" style="1" customWidth="1"/>
    <col min="1515" max="1515" width="26.28515625" style="1" customWidth="1"/>
    <col min="1516" max="1524" width="10.7109375" style="1" customWidth="1"/>
    <col min="1525" max="1745" width="9.140625" style="1"/>
    <col min="1746" max="1746" width="11" style="1" customWidth="1"/>
    <col min="1747" max="1747" width="0.5703125" style="1" customWidth="1"/>
    <col min="1748" max="1748" width="26.28515625" style="1" customWidth="1"/>
    <col min="1749" max="1754" width="0" style="1" hidden="1" customWidth="1"/>
    <col min="1755" max="1755" width="0.140625" style="1" customWidth="1"/>
    <col min="1756" max="1761" width="8.85546875" style="1" customWidth="1"/>
    <col min="1762" max="1762" width="8.5703125" style="1" customWidth="1"/>
    <col min="1763" max="1763" width="9.140625" style="1"/>
    <col min="1764" max="1764" width="9.85546875" style="1" customWidth="1"/>
    <col min="1765" max="1765" width="13.7109375" style="1" customWidth="1"/>
    <col min="1766" max="1766" width="12" style="1" customWidth="1"/>
    <col min="1767" max="1767" width="9.140625" style="1"/>
    <col min="1768" max="1768" width="19.140625" style="1" customWidth="1"/>
    <col min="1769" max="1769" width="13.85546875" style="1" customWidth="1"/>
    <col min="1770" max="1770" width="11.7109375" style="1" customWidth="1"/>
    <col min="1771" max="1771" width="26.28515625" style="1" customWidth="1"/>
    <col min="1772" max="1780" width="10.7109375" style="1" customWidth="1"/>
    <col min="1781" max="2001" width="9.140625" style="1"/>
    <col min="2002" max="2002" width="11" style="1" customWidth="1"/>
    <col min="2003" max="2003" width="0.5703125" style="1" customWidth="1"/>
    <col min="2004" max="2004" width="26.28515625" style="1" customWidth="1"/>
    <col min="2005" max="2010" width="0" style="1" hidden="1" customWidth="1"/>
    <col min="2011" max="2011" width="0.140625" style="1" customWidth="1"/>
    <col min="2012" max="2017" width="8.85546875" style="1" customWidth="1"/>
    <col min="2018" max="2018" width="8.5703125" style="1" customWidth="1"/>
    <col min="2019" max="2019" width="9.140625" style="1"/>
    <col min="2020" max="2020" width="9.85546875" style="1" customWidth="1"/>
    <col min="2021" max="2021" width="13.7109375" style="1" customWidth="1"/>
    <col min="2022" max="2022" width="12" style="1" customWidth="1"/>
    <col min="2023" max="2023" width="9.140625" style="1"/>
    <col min="2024" max="2024" width="19.140625" style="1" customWidth="1"/>
    <col min="2025" max="2025" width="13.85546875" style="1" customWidth="1"/>
    <col min="2026" max="2026" width="11.7109375" style="1" customWidth="1"/>
    <col min="2027" max="2027" width="26.28515625" style="1" customWidth="1"/>
    <col min="2028" max="2036" width="10.7109375" style="1" customWidth="1"/>
    <col min="2037" max="2257" width="9.140625" style="1"/>
    <col min="2258" max="2258" width="11" style="1" customWidth="1"/>
    <col min="2259" max="2259" width="0.5703125" style="1" customWidth="1"/>
    <col min="2260" max="2260" width="26.28515625" style="1" customWidth="1"/>
    <col min="2261" max="2266" width="0" style="1" hidden="1" customWidth="1"/>
    <col min="2267" max="2267" width="0.140625" style="1" customWidth="1"/>
    <col min="2268" max="2273" width="8.85546875" style="1" customWidth="1"/>
    <col min="2274" max="2274" width="8.5703125" style="1" customWidth="1"/>
    <col min="2275" max="2275" width="9.140625" style="1"/>
    <col min="2276" max="2276" width="9.85546875" style="1" customWidth="1"/>
    <col min="2277" max="2277" width="13.7109375" style="1" customWidth="1"/>
    <col min="2278" max="2278" width="12" style="1" customWidth="1"/>
    <col min="2279" max="2279" width="9.140625" style="1"/>
    <col min="2280" max="2280" width="19.140625" style="1" customWidth="1"/>
    <col min="2281" max="2281" width="13.85546875" style="1" customWidth="1"/>
    <col min="2282" max="2282" width="11.7109375" style="1" customWidth="1"/>
    <col min="2283" max="2283" width="26.28515625" style="1" customWidth="1"/>
    <col min="2284" max="2292" width="10.7109375" style="1" customWidth="1"/>
    <col min="2293" max="2513" width="9.140625" style="1"/>
    <col min="2514" max="2514" width="11" style="1" customWidth="1"/>
    <col min="2515" max="2515" width="0.5703125" style="1" customWidth="1"/>
    <col min="2516" max="2516" width="26.28515625" style="1" customWidth="1"/>
    <col min="2517" max="2522" width="0" style="1" hidden="1" customWidth="1"/>
    <col min="2523" max="2523" width="0.140625" style="1" customWidth="1"/>
    <col min="2524" max="2529" width="8.85546875" style="1" customWidth="1"/>
    <col min="2530" max="2530" width="8.5703125" style="1" customWidth="1"/>
    <col min="2531" max="2531" width="9.140625" style="1"/>
    <col min="2532" max="2532" width="9.85546875" style="1" customWidth="1"/>
    <col min="2533" max="2533" width="13.7109375" style="1" customWidth="1"/>
    <col min="2534" max="2534" width="12" style="1" customWidth="1"/>
    <col min="2535" max="2535" width="9.140625" style="1"/>
    <col min="2536" max="2536" width="19.140625" style="1" customWidth="1"/>
    <col min="2537" max="2537" width="13.85546875" style="1" customWidth="1"/>
    <col min="2538" max="2538" width="11.7109375" style="1" customWidth="1"/>
    <col min="2539" max="2539" width="26.28515625" style="1" customWidth="1"/>
    <col min="2540" max="2548" width="10.7109375" style="1" customWidth="1"/>
    <col min="2549" max="2769" width="9.140625" style="1"/>
    <col min="2770" max="2770" width="11" style="1" customWidth="1"/>
    <col min="2771" max="2771" width="0.5703125" style="1" customWidth="1"/>
    <col min="2772" max="2772" width="26.28515625" style="1" customWidth="1"/>
    <col min="2773" max="2778" width="0" style="1" hidden="1" customWidth="1"/>
    <col min="2779" max="2779" width="0.140625" style="1" customWidth="1"/>
    <col min="2780" max="2785" width="8.85546875" style="1" customWidth="1"/>
    <col min="2786" max="2786" width="8.5703125" style="1" customWidth="1"/>
    <col min="2787" max="2787" width="9.140625" style="1"/>
    <col min="2788" max="2788" width="9.85546875" style="1" customWidth="1"/>
    <col min="2789" max="2789" width="13.7109375" style="1" customWidth="1"/>
    <col min="2790" max="2790" width="12" style="1" customWidth="1"/>
    <col min="2791" max="2791" width="9.140625" style="1"/>
    <col min="2792" max="2792" width="19.140625" style="1" customWidth="1"/>
    <col min="2793" max="2793" width="13.85546875" style="1" customWidth="1"/>
    <col min="2794" max="2794" width="11.7109375" style="1" customWidth="1"/>
    <col min="2795" max="2795" width="26.28515625" style="1" customWidth="1"/>
    <col min="2796" max="2804" width="10.7109375" style="1" customWidth="1"/>
    <col min="2805" max="3025" width="9.140625" style="1"/>
    <col min="3026" max="3026" width="11" style="1" customWidth="1"/>
    <col min="3027" max="3027" width="0.5703125" style="1" customWidth="1"/>
    <col min="3028" max="3028" width="26.28515625" style="1" customWidth="1"/>
    <col min="3029" max="3034" width="0" style="1" hidden="1" customWidth="1"/>
    <col min="3035" max="3035" width="0.140625" style="1" customWidth="1"/>
    <col min="3036" max="3041" width="8.85546875" style="1" customWidth="1"/>
    <col min="3042" max="3042" width="8.5703125" style="1" customWidth="1"/>
    <col min="3043" max="3043" width="9.140625" style="1"/>
    <col min="3044" max="3044" width="9.85546875" style="1" customWidth="1"/>
    <col min="3045" max="3045" width="13.7109375" style="1" customWidth="1"/>
    <col min="3046" max="3046" width="12" style="1" customWidth="1"/>
    <col min="3047" max="3047" width="9.140625" style="1"/>
    <col min="3048" max="3048" width="19.140625" style="1" customWidth="1"/>
    <col min="3049" max="3049" width="13.85546875" style="1" customWidth="1"/>
    <col min="3050" max="3050" width="11.7109375" style="1" customWidth="1"/>
    <col min="3051" max="3051" width="26.28515625" style="1" customWidth="1"/>
    <col min="3052" max="3060" width="10.7109375" style="1" customWidth="1"/>
    <col min="3061" max="3281" width="9.140625" style="1"/>
    <col min="3282" max="3282" width="11" style="1" customWidth="1"/>
    <col min="3283" max="3283" width="0.5703125" style="1" customWidth="1"/>
    <col min="3284" max="3284" width="26.28515625" style="1" customWidth="1"/>
    <col min="3285" max="3290" width="0" style="1" hidden="1" customWidth="1"/>
    <col min="3291" max="3291" width="0.140625" style="1" customWidth="1"/>
    <col min="3292" max="3297" width="8.85546875" style="1" customWidth="1"/>
    <col min="3298" max="3298" width="8.5703125" style="1" customWidth="1"/>
    <col min="3299" max="3299" width="9.140625" style="1"/>
    <col min="3300" max="3300" width="9.85546875" style="1" customWidth="1"/>
    <col min="3301" max="3301" width="13.7109375" style="1" customWidth="1"/>
    <col min="3302" max="3302" width="12" style="1" customWidth="1"/>
    <col min="3303" max="3303" width="9.140625" style="1"/>
    <col min="3304" max="3304" width="19.140625" style="1" customWidth="1"/>
    <col min="3305" max="3305" width="13.85546875" style="1" customWidth="1"/>
    <col min="3306" max="3306" width="11.7109375" style="1" customWidth="1"/>
    <col min="3307" max="3307" width="26.28515625" style="1" customWidth="1"/>
    <col min="3308" max="3316" width="10.7109375" style="1" customWidth="1"/>
    <col min="3317" max="3537" width="9.140625" style="1"/>
    <col min="3538" max="3538" width="11" style="1" customWidth="1"/>
    <col min="3539" max="3539" width="0.5703125" style="1" customWidth="1"/>
    <col min="3540" max="3540" width="26.28515625" style="1" customWidth="1"/>
    <col min="3541" max="3546" width="0" style="1" hidden="1" customWidth="1"/>
    <col min="3547" max="3547" width="0.140625" style="1" customWidth="1"/>
    <col min="3548" max="3553" width="8.85546875" style="1" customWidth="1"/>
    <col min="3554" max="3554" width="8.5703125" style="1" customWidth="1"/>
    <col min="3555" max="3555" width="9.140625" style="1"/>
    <col min="3556" max="3556" width="9.85546875" style="1" customWidth="1"/>
    <col min="3557" max="3557" width="13.7109375" style="1" customWidth="1"/>
    <col min="3558" max="3558" width="12" style="1" customWidth="1"/>
    <col min="3559" max="3559" width="9.140625" style="1"/>
    <col min="3560" max="3560" width="19.140625" style="1" customWidth="1"/>
    <col min="3561" max="3561" width="13.85546875" style="1" customWidth="1"/>
    <col min="3562" max="3562" width="11.7109375" style="1" customWidth="1"/>
    <col min="3563" max="3563" width="26.28515625" style="1" customWidth="1"/>
    <col min="3564" max="3572" width="10.7109375" style="1" customWidth="1"/>
    <col min="3573" max="3793" width="9.140625" style="1"/>
    <col min="3794" max="3794" width="11" style="1" customWidth="1"/>
    <col min="3795" max="3795" width="0.5703125" style="1" customWidth="1"/>
    <col min="3796" max="3796" width="26.28515625" style="1" customWidth="1"/>
    <col min="3797" max="3802" width="0" style="1" hidden="1" customWidth="1"/>
    <col min="3803" max="3803" width="0.140625" style="1" customWidth="1"/>
    <col min="3804" max="3809" width="8.85546875" style="1" customWidth="1"/>
    <col min="3810" max="3810" width="8.5703125" style="1" customWidth="1"/>
    <col min="3811" max="3811" width="9.140625" style="1"/>
    <col min="3812" max="3812" width="9.85546875" style="1" customWidth="1"/>
    <col min="3813" max="3813" width="13.7109375" style="1" customWidth="1"/>
    <col min="3814" max="3814" width="12" style="1" customWidth="1"/>
    <col min="3815" max="3815" width="9.140625" style="1"/>
    <col min="3816" max="3816" width="19.140625" style="1" customWidth="1"/>
    <col min="3817" max="3817" width="13.85546875" style="1" customWidth="1"/>
    <col min="3818" max="3818" width="11.7109375" style="1" customWidth="1"/>
    <col min="3819" max="3819" width="26.28515625" style="1" customWidth="1"/>
    <col min="3820" max="3828" width="10.7109375" style="1" customWidth="1"/>
    <col min="3829" max="4049" width="9.140625" style="1"/>
    <col min="4050" max="4050" width="11" style="1" customWidth="1"/>
    <col min="4051" max="4051" width="0.5703125" style="1" customWidth="1"/>
    <col min="4052" max="4052" width="26.28515625" style="1" customWidth="1"/>
    <col min="4053" max="4058" width="0" style="1" hidden="1" customWidth="1"/>
    <col min="4059" max="4059" width="0.140625" style="1" customWidth="1"/>
    <col min="4060" max="4065" width="8.85546875" style="1" customWidth="1"/>
    <col min="4066" max="4066" width="8.5703125" style="1" customWidth="1"/>
    <col min="4067" max="4067" width="9.140625" style="1"/>
    <col min="4068" max="4068" width="9.85546875" style="1" customWidth="1"/>
    <col min="4069" max="4069" width="13.7109375" style="1" customWidth="1"/>
    <col min="4070" max="4070" width="12" style="1" customWidth="1"/>
    <col min="4071" max="4071" width="9.140625" style="1"/>
    <col min="4072" max="4072" width="19.140625" style="1" customWidth="1"/>
    <col min="4073" max="4073" width="13.85546875" style="1" customWidth="1"/>
    <col min="4074" max="4074" width="11.7109375" style="1" customWidth="1"/>
    <col min="4075" max="4075" width="26.28515625" style="1" customWidth="1"/>
    <col min="4076" max="4084" width="10.7109375" style="1" customWidth="1"/>
    <col min="4085" max="4305" width="9.140625" style="1"/>
    <col min="4306" max="4306" width="11" style="1" customWidth="1"/>
    <col min="4307" max="4307" width="0.5703125" style="1" customWidth="1"/>
    <col min="4308" max="4308" width="26.28515625" style="1" customWidth="1"/>
    <col min="4309" max="4314" width="0" style="1" hidden="1" customWidth="1"/>
    <col min="4315" max="4315" width="0.140625" style="1" customWidth="1"/>
    <col min="4316" max="4321" width="8.85546875" style="1" customWidth="1"/>
    <col min="4322" max="4322" width="8.5703125" style="1" customWidth="1"/>
    <col min="4323" max="4323" width="9.140625" style="1"/>
    <col min="4324" max="4324" width="9.85546875" style="1" customWidth="1"/>
    <col min="4325" max="4325" width="13.7109375" style="1" customWidth="1"/>
    <col min="4326" max="4326" width="12" style="1" customWidth="1"/>
    <col min="4327" max="4327" width="9.140625" style="1"/>
    <col min="4328" max="4328" width="19.140625" style="1" customWidth="1"/>
    <col min="4329" max="4329" width="13.85546875" style="1" customWidth="1"/>
    <col min="4330" max="4330" width="11.7109375" style="1" customWidth="1"/>
    <col min="4331" max="4331" width="26.28515625" style="1" customWidth="1"/>
    <col min="4332" max="4340" width="10.7109375" style="1" customWidth="1"/>
    <col min="4341" max="4561" width="9.140625" style="1"/>
    <col min="4562" max="4562" width="11" style="1" customWidth="1"/>
    <col min="4563" max="4563" width="0.5703125" style="1" customWidth="1"/>
    <col min="4564" max="4564" width="26.28515625" style="1" customWidth="1"/>
    <col min="4565" max="4570" width="0" style="1" hidden="1" customWidth="1"/>
    <col min="4571" max="4571" width="0.140625" style="1" customWidth="1"/>
    <col min="4572" max="4577" width="8.85546875" style="1" customWidth="1"/>
    <col min="4578" max="4578" width="8.5703125" style="1" customWidth="1"/>
    <col min="4579" max="4579" width="9.140625" style="1"/>
    <col min="4580" max="4580" width="9.85546875" style="1" customWidth="1"/>
    <col min="4581" max="4581" width="13.7109375" style="1" customWidth="1"/>
    <col min="4582" max="4582" width="12" style="1" customWidth="1"/>
    <col min="4583" max="4583" width="9.140625" style="1"/>
    <col min="4584" max="4584" width="19.140625" style="1" customWidth="1"/>
    <col min="4585" max="4585" width="13.85546875" style="1" customWidth="1"/>
    <col min="4586" max="4586" width="11.7109375" style="1" customWidth="1"/>
    <col min="4587" max="4587" width="26.28515625" style="1" customWidth="1"/>
    <col min="4588" max="4596" width="10.7109375" style="1" customWidth="1"/>
    <col min="4597" max="4817" width="9.140625" style="1"/>
    <col min="4818" max="4818" width="11" style="1" customWidth="1"/>
    <col min="4819" max="4819" width="0.5703125" style="1" customWidth="1"/>
    <col min="4820" max="4820" width="26.28515625" style="1" customWidth="1"/>
    <col min="4821" max="4826" width="0" style="1" hidden="1" customWidth="1"/>
    <col min="4827" max="4827" width="0.140625" style="1" customWidth="1"/>
    <col min="4828" max="4833" width="8.85546875" style="1" customWidth="1"/>
    <col min="4834" max="4834" width="8.5703125" style="1" customWidth="1"/>
    <col min="4835" max="4835" width="9.140625" style="1"/>
    <col min="4836" max="4836" width="9.85546875" style="1" customWidth="1"/>
    <col min="4837" max="4837" width="13.7109375" style="1" customWidth="1"/>
    <col min="4838" max="4838" width="12" style="1" customWidth="1"/>
    <col min="4839" max="4839" width="9.140625" style="1"/>
    <col min="4840" max="4840" width="19.140625" style="1" customWidth="1"/>
    <col min="4841" max="4841" width="13.85546875" style="1" customWidth="1"/>
    <col min="4842" max="4842" width="11.7109375" style="1" customWidth="1"/>
    <col min="4843" max="4843" width="26.28515625" style="1" customWidth="1"/>
    <col min="4844" max="4852" width="10.7109375" style="1" customWidth="1"/>
    <col min="4853" max="5073" width="9.140625" style="1"/>
    <col min="5074" max="5074" width="11" style="1" customWidth="1"/>
    <col min="5075" max="5075" width="0.5703125" style="1" customWidth="1"/>
    <col min="5076" max="5076" width="26.28515625" style="1" customWidth="1"/>
    <col min="5077" max="5082" width="0" style="1" hidden="1" customWidth="1"/>
    <col min="5083" max="5083" width="0.140625" style="1" customWidth="1"/>
    <col min="5084" max="5089" width="8.85546875" style="1" customWidth="1"/>
    <col min="5090" max="5090" width="8.5703125" style="1" customWidth="1"/>
    <col min="5091" max="5091" width="9.140625" style="1"/>
    <col min="5092" max="5092" width="9.85546875" style="1" customWidth="1"/>
    <col min="5093" max="5093" width="13.7109375" style="1" customWidth="1"/>
    <col min="5094" max="5094" width="12" style="1" customWidth="1"/>
    <col min="5095" max="5095" width="9.140625" style="1"/>
    <col min="5096" max="5096" width="19.140625" style="1" customWidth="1"/>
    <col min="5097" max="5097" width="13.85546875" style="1" customWidth="1"/>
    <col min="5098" max="5098" width="11.7109375" style="1" customWidth="1"/>
    <col min="5099" max="5099" width="26.28515625" style="1" customWidth="1"/>
    <col min="5100" max="5108" width="10.7109375" style="1" customWidth="1"/>
    <col min="5109" max="5329" width="9.140625" style="1"/>
    <col min="5330" max="5330" width="11" style="1" customWidth="1"/>
    <col min="5331" max="5331" width="0.5703125" style="1" customWidth="1"/>
    <col min="5332" max="5332" width="26.28515625" style="1" customWidth="1"/>
    <col min="5333" max="5338" width="0" style="1" hidden="1" customWidth="1"/>
    <col min="5339" max="5339" width="0.140625" style="1" customWidth="1"/>
    <col min="5340" max="5345" width="8.85546875" style="1" customWidth="1"/>
    <col min="5346" max="5346" width="8.5703125" style="1" customWidth="1"/>
    <col min="5347" max="5347" width="9.140625" style="1"/>
    <col min="5348" max="5348" width="9.85546875" style="1" customWidth="1"/>
    <col min="5349" max="5349" width="13.7109375" style="1" customWidth="1"/>
    <col min="5350" max="5350" width="12" style="1" customWidth="1"/>
    <col min="5351" max="5351" width="9.140625" style="1"/>
    <col min="5352" max="5352" width="19.140625" style="1" customWidth="1"/>
    <col min="5353" max="5353" width="13.85546875" style="1" customWidth="1"/>
    <col min="5354" max="5354" width="11.7109375" style="1" customWidth="1"/>
    <col min="5355" max="5355" width="26.28515625" style="1" customWidth="1"/>
    <col min="5356" max="5364" width="10.7109375" style="1" customWidth="1"/>
    <col min="5365" max="5585" width="9.140625" style="1"/>
    <col min="5586" max="5586" width="11" style="1" customWidth="1"/>
    <col min="5587" max="5587" width="0.5703125" style="1" customWidth="1"/>
    <col min="5588" max="5588" width="26.28515625" style="1" customWidth="1"/>
    <col min="5589" max="5594" width="0" style="1" hidden="1" customWidth="1"/>
    <col min="5595" max="5595" width="0.140625" style="1" customWidth="1"/>
    <col min="5596" max="5601" width="8.85546875" style="1" customWidth="1"/>
    <col min="5602" max="5602" width="8.5703125" style="1" customWidth="1"/>
    <col min="5603" max="5603" width="9.140625" style="1"/>
    <col min="5604" max="5604" width="9.85546875" style="1" customWidth="1"/>
    <col min="5605" max="5605" width="13.7109375" style="1" customWidth="1"/>
    <col min="5606" max="5606" width="12" style="1" customWidth="1"/>
    <col min="5607" max="5607" width="9.140625" style="1"/>
    <col min="5608" max="5608" width="19.140625" style="1" customWidth="1"/>
    <col min="5609" max="5609" width="13.85546875" style="1" customWidth="1"/>
    <col min="5610" max="5610" width="11.7109375" style="1" customWidth="1"/>
    <col min="5611" max="5611" width="26.28515625" style="1" customWidth="1"/>
    <col min="5612" max="5620" width="10.7109375" style="1" customWidth="1"/>
    <col min="5621" max="5841" width="9.140625" style="1"/>
    <col min="5842" max="5842" width="11" style="1" customWidth="1"/>
    <col min="5843" max="5843" width="0.5703125" style="1" customWidth="1"/>
    <col min="5844" max="5844" width="26.28515625" style="1" customWidth="1"/>
    <col min="5845" max="5850" width="0" style="1" hidden="1" customWidth="1"/>
    <col min="5851" max="5851" width="0.140625" style="1" customWidth="1"/>
    <col min="5852" max="5857" width="8.85546875" style="1" customWidth="1"/>
    <col min="5858" max="5858" width="8.5703125" style="1" customWidth="1"/>
    <col min="5859" max="5859" width="9.140625" style="1"/>
    <col min="5860" max="5860" width="9.85546875" style="1" customWidth="1"/>
    <col min="5861" max="5861" width="13.7109375" style="1" customWidth="1"/>
    <col min="5862" max="5862" width="12" style="1" customWidth="1"/>
    <col min="5863" max="5863" width="9.140625" style="1"/>
    <col min="5864" max="5864" width="19.140625" style="1" customWidth="1"/>
    <col min="5865" max="5865" width="13.85546875" style="1" customWidth="1"/>
    <col min="5866" max="5866" width="11.7109375" style="1" customWidth="1"/>
    <col min="5867" max="5867" width="26.28515625" style="1" customWidth="1"/>
    <col min="5868" max="5876" width="10.7109375" style="1" customWidth="1"/>
    <col min="5877" max="6097" width="9.140625" style="1"/>
    <col min="6098" max="6098" width="11" style="1" customWidth="1"/>
    <col min="6099" max="6099" width="0.5703125" style="1" customWidth="1"/>
    <col min="6100" max="6100" width="26.28515625" style="1" customWidth="1"/>
    <col min="6101" max="6106" width="0" style="1" hidden="1" customWidth="1"/>
    <col min="6107" max="6107" width="0.140625" style="1" customWidth="1"/>
    <col min="6108" max="6113" width="8.85546875" style="1" customWidth="1"/>
    <col min="6114" max="6114" width="8.5703125" style="1" customWidth="1"/>
    <col min="6115" max="6115" width="9.140625" style="1"/>
    <col min="6116" max="6116" width="9.85546875" style="1" customWidth="1"/>
    <col min="6117" max="6117" width="13.7109375" style="1" customWidth="1"/>
    <col min="6118" max="6118" width="12" style="1" customWidth="1"/>
    <col min="6119" max="6119" width="9.140625" style="1"/>
    <col min="6120" max="6120" width="19.140625" style="1" customWidth="1"/>
    <col min="6121" max="6121" width="13.85546875" style="1" customWidth="1"/>
    <col min="6122" max="6122" width="11.7109375" style="1" customWidth="1"/>
    <col min="6123" max="6123" width="26.28515625" style="1" customWidth="1"/>
    <col min="6124" max="6132" width="10.7109375" style="1" customWidth="1"/>
    <col min="6133" max="6353" width="9.140625" style="1"/>
    <col min="6354" max="6354" width="11" style="1" customWidth="1"/>
    <col min="6355" max="6355" width="0.5703125" style="1" customWidth="1"/>
    <col min="6356" max="6356" width="26.28515625" style="1" customWidth="1"/>
    <col min="6357" max="6362" width="0" style="1" hidden="1" customWidth="1"/>
    <col min="6363" max="6363" width="0.140625" style="1" customWidth="1"/>
    <col min="6364" max="6369" width="8.85546875" style="1" customWidth="1"/>
    <col min="6370" max="6370" width="8.5703125" style="1" customWidth="1"/>
    <col min="6371" max="6371" width="9.140625" style="1"/>
    <col min="6372" max="6372" width="9.85546875" style="1" customWidth="1"/>
    <col min="6373" max="6373" width="13.7109375" style="1" customWidth="1"/>
    <col min="6374" max="6374" width="12" style="1" customWidth="1"/>
    <col min="6375" max="6375" width="9.140625" style="1"/>
    <col min="6376" max="6376" width="19.140625" style="1" customWidth="1"/>
    <col min="6377" max="6377" width="13.85546875" style="1" customWidth="1"/>
    <col min="6378" max="6378" width="11.7109375" style="1" customWidth="1"/>
    <col min="6379" max="6379" width="26.28515625" style="1" customWidth="1"/>
    <col min="6380" max="6388" width="10.7109375" style="1" customWidth="1"/>
    <col min="6389" max="6609" width="9.140625" style="1"/>
    <col min="6610" max="6610" width="11" style="1" customWidth="1"/>
    <col min="6611" max="6611" width="0.5703125" style="1" customWidth="1"/>
    <col min="6612" max="6612" width="26.28515625" style="1" customWidth="1"/>
    <col min="6613" max="6618" width="0" style="1" hidden="1" customWidth="1"/>
    <col min="6619" max="6619" width="0.140625" style="1" customWidth="1"/>
    <col min="6620" max="6625" width="8.85546875" style="1" customWidth="1"/>
    <col min="6626" max="6626" width="8.5703125" style="1" customWidth="1"/>
    <col min="6627" max="6627" width="9.140625" style="1"/>
    <col min="6628" max="6628" width="9.85546875" style="1" customWidth="1"/>
    <col min="6629" max="6629" width="13.7109375" style="1" customWidth="1"/>
    <col min="6630" max="6630" width="12" style="1" customWidth="1"/>
    <col min="6631" max="6631" width="9.140625" style="1"/>
    <col min="6632" max="6632" width="19.140625" style="1" customWidth="1"/>
    <col min="6633" max="6633" width="13.85546875" style="1" customWidth="1"/>
    <col min="6634" max="6634" width="11.7109375" style="1" customWidth="1"/>
    <col min="6635" max="6635" width="26.28515625" style="1" customWidth="1"/>
    <col min="6636" max="6644" width="10.7109375" style="1" customWidth="1"/>
    <col min="6645" max="6865" width="9.140625" style="1"/>
    <col min="6866" max="6866" width="11" style="1" customWidth="1"/>
    <col min="6867" max="6867" width="0.5703125" style="1" customWidth="1"/>
    <col min="6868" max="6868" width="26.28515625" style="1" customWidth="1"/>
    <col min="6869" max="6874" width="0" style="1" hidden="1" customWidth="1"/>
    <col min="6875" max="6875" width="0.140625" style="1" customWidth="1"/>
    <col min="6876" max="6881" width="8.85546875" style="1" customWidth="1"/>
    <col min="6882" max="6882" width="8.5703125" style="1" customWidth="1"/>
    <col min="6883" max="6883" width="9.140625" style="1"/>
    <col min="6884" max="6884" width="9.85546875" style="1" customWidth="1"/>
    <col min="6885" max="6885" width="13.7109375" style="1" customWidth="1"/>
    <col min="6886" max="6886" width="12" style="1" customWidth="1"/>
    <col min="6887" max="6887" width="9.140625" style="1"/>
    <col min="6888" max="6888" width="19.140625" style="1" customWidth="1"/>
    <col min="6889" max="6889" width="13.85546875" style="1" customWidth="1"/>
    <col min="6890" max="6890" width="11.7109375" style="1" customWidth="1"/>
    <col min="6891" max="6891" width="26.28515625" style="1" customWidth="1"/>
    <col min="6892" max="6900" width="10.7109375" style="1" customWidth="1"/>
    <col min="6901" max="7121" width="9.140625" style="1"/>
    <col min="7122" max="7122" width="11" style="1" customWidth="1"/>
    <col min="7123" max="7123" width="0.5703125" style="1" customWidth="1"/>
    <col min="7124" max="7124" width="26.28515625" style="1" customWidth="1"/>
    <col min="7125" max="7130" width="0" style="1" hidden="1" customWidth="1"/>
    <col min="7131" max="7131" width="0.140625" style="1" customWidth="1"/>
    <col min="7132" max="7137" width="8.85546875" style="1" customWidth="1"/>
    <col min="7138" max="7138" width="8.5703125" style="1" customWidth="1"/>
    <col min="7139" max="7139" width="9.140625" style="1"/>
    <col min="7140" max="7140" width="9.85546875" style="1" customWidth="1"/>
    <col min="7141" max="7141" width="13.7109375" style="1" customWidth="1"/>
    <col min="7142" max="7142" width="12" style="1" customWidth="1"/>
    <col min="7143" max="7143" width="9.140625" style="1"/>
    <col min="7144" max="7144" width="19.140625" style="1" customWidth="1"/>
    <col min="7145" max="7145" width="13.85546875" style="1" customWidth="1"/>
    <col min="7146" max="7146" width="11.7109375" style="1" customWidth="1"/>
    <col min="7147" max="7147" width="26.28515625" style="1" customWidth="1"/>
    <col min="7148" max="7156" width="10.7109375" style="1" customWidth="1"/>
    <col min="7157" max="7377" width="9.140625" style="1"/>
    <col min="7378" max="7378" width="11" style="1" customWidth="1"/>
    <col min="7379" max="7379" width="0.5703125" style="1" customWidth="1"/>
    <col min="7380" max="7380" width="26.28515625" style="1" customWidth="1"/>
    <col min="7381" max="7386" width="0" style="1" hidden="1" customWidth="1"/>
    <col min="7387" max="7387" width="0.140625" style="1" customWidth="1"/>
    <col min="7388" max="7393" width="8.85546875" style="1" customWidth="1"/>
    <col min="7394" max="7394" width="8.5703125" style="1" customWidth="1"/>
    <col min="7395" max="7395" width="9.140625" style="1"/>
    <col min="7396" max="7396" width="9.85546875" style="1" customWidth="1"/>
    <col min="7397" max="7397" width="13.7109375" style="1" customWidth="1"/>
    <col min="7398" max="7398" width="12" style="1" customWidth="1"/>
    <col min="7399" max="7399" width="9.140625" style="1"/>
    <col min="7400" max="7400" width="19.140625" style="1" customWidth="1"/>
    <col min="7401" max="7401" width="13.85546875" style="1" customWidth="1"/>
    <col min="7402" max="7402" width="11.7109375" style="1" customWidth="1"/>
    <col min="7403" max="7403" width="26.28515625" style="1" customWidth="1"/>
    <col min="7404" max="7412" width="10.7109375" style="1" customWidth="1"/>
    <col min="7413" max="7633" width="9.140625" style="1"/>
    <col min="7634" max="7634" width="11" style="1" customWidth="1"/>
    <col min="7635" max="7635" width="0.5703125" style="1" customWidth="1"/>
    <col min="7636" max="7636" width="26.28515625" style="1" customWidth="1"/>
    <col min="7637" max="7642" width="0" style="1" hidden="1" customWidth="1"/>
    <col min="7643" max="7643" width="0.140625" style="1" customWidth="1"/>
    <col min="7644" max="7649" width="8.85546875" style="1" customWidth="1"/>
    <col min="7650" max="7650" width="8.5703125" style="1" customWidth="1"/>
    <col min="7651" max="7651" width="9.140625" style="1"/>
    <col min="7652" max="7652" width="9.85546875" style="1" customWidth="1"/>
    <col min="7653" max="7653" width="13.7109375" style="1" customWidth="1"/>
    <col min="7654" max="7654" width="12" style="1" customWidth="1"/>
    <col min="7655" max="7655" width="9.140625" style="1"/>
    <col min="7656" max="7656" width="19.140625" style="1" customWidth="1"/>
    <col min="7657" max="7657" width="13.85546875" style="1" customWidth="1"/>
    <col min="7658" max="7658" width="11.7109375" style="1" customWidth="1"/>
    <col min="7659" max="7659" width="26.28515625" style="1" customWidth="1"/>
    <col min="7660" max="7668" width="10.7109375" style="1" customWidth="1"/>
    <col min="7669" max="7889" width="9.140625" style="1"/>
    <col min="7890" max="7890" width="11" style="1" customWidth="1"/>
    <col min="7891" max="7891" width="0.5703125" style="1" customWidth="1"/>
    <col min="7892" max="7892" width="26.28515625" style="1" customWidth="1"/>
    <col min="7893" max="7898" width="0" style="1" hidden="1" customWidth="1"/>
    <col min="7899" max="7899" width="0.140625" style="1" customWidth="1"/>
    <col min="7900" max="7905" width="8.85546875" style="1" customWidth="1"/>
    <col min="7906" max="7906" width="8.5703125" style="1" customWidth="1"/>
    <col min="7907" max="7907" width="9.140625" style="1"/>
    <col min="7908" max="7908" width="9.85546875" style="1" customWidth="1"/>
    <col min="7909" max="7909" width="13.7109375" style="1" customWidth="1"/>
    <col min="7910" max="7910" width="12" style="1" customWidth="1"/>
    <col min="7911" max="7911" width="9.140625" style="1"/>
    <col min="7912" max="7912" width="19.140625" style="1" customWidth="1"/>
    <col min="7913" max="7913" width="13.85546875" style="1" customWidth="1"/>
    <col min="7914" max="7914" width="11.7109375" style="1" customWidth="1"/>
    <col min="7915" max="7915" width="26.28515625" style="1" customWidth="1"/>
    <col min="7916" max="7924" width="10.7109375" style="1" customWidth="1"/>
    <col min="7925" max="8145" width="9.140625" style="1"/>
    <col min="8146" max="8146" width="11" style="1" customWidth="1"/>
    <col min="8147" max="8147" width="0.5703125" style="1" customWidth="1"/>
    <col min="8148" max="8148" width="26.28515625" style="1" customWidth="1"/>
    <col min="8149" max="8154" width="0" style="1" hidden="1" customWidth="1"/>
    <col min="8155" max="8155" width="0.140625" style="1" customWidth="1"/>
    <col min="8156" max="8161" width="8.85546875" style="1" customWidth="1"/>
    <col min="8162" max="8162" width="8.5703125" style="1" customWidth="1"/>
    <col min="8163" max="8163" width="9.140625" style="1"/>
    <col min="8164" max="8164" width="9.85546875" style="1" customWidth="1"/>
    <col min="8165" max="8165" width="13.7109375" style="1" customWidth="1"/>
    <col min="8166" max="8166" width="12" style="1" customWidth="1"/>
    <col min="8167" max="8167" width="9.140625" style="1"/>
    <col min="8168" max="8168" width="19.140625" style="1" customWidth="1"/>
    <col min="8169" max="8169" width="13.85546875" style="1" customWidth="1"/>
    <col min="8170" max="8170" width="11.7109375" style="1" customWidth="1"/>
    <col min="8171" max="8171" width="26.28515625" style="1" customWidth="1"/>
    <col min="8172" max="8180" width="10.7109375" style="1" customWidth="1"/>
    <col min="8181" max="8401" width="9.140625" style="1"/>
    <col min="8402" max="8402" width="11" style="1" customWidth="1"/>
    <col min="8403" max="8403" width="0.5703125" style="1" customWidth="1"/>
    <col min="8404" max="8404" width="26.28515625" style="1" customWidth="1"/>
    <col min="8405" max="8410" width="0" style="1" hidden="1" customWidth="1"/>
    <col min="8411" max="8411" width="0.140625" style="1" customWidth="1"/>
    <col min="8412" max="8417" width="8.85546875" style="1" customWidth="1"/>
    <col min="8418" max="8418" width="8.5703125" style="1" customWidth="1"/>
    <col min="8419" max="8419" width="9.140625" style="1"/>
    <col min="8420" max="8420" width="9.85546875" style="1" customWidth="1"/>
    <col min="8421" max="8421" width="13.7109375" style="1" customWidth="1"/>
    <col min="8422" max="8422" width="12" style="1" customWidth="1"/>
    <col min="8423" max="8423" width="9.140625" style="1"/>
    <col min="8424" max="8424" width="19.140625" style="1" customWidth="1"/>
    <col min="8425" max="8425" width="13.85546875" style="1" customWidth="1"/>
    <col min="8426" max="8426" width="11.7109375" style="1" customWidth="1"/>
    <col min="8427" max="8427" width="26.28515625" style="1" customWidth="1"/>
    <col min="8428" max="8436" width="10.7109375" style="1" customWidth="1"/>
    <col min="8437" max="8657" width="9.140625" style="1"/>
    <col min="8658" max="8658" width="11" style="1" customWidth="1"/>
    <col min="8659" max="8659" width="0.5703125" style="1" customWidth="1"/>
    <col min="8660" max="8660" width="26.28515625" style="1" customWidth="1"/>
    <col min="8661" max="8666" width="0" style="1" hidden="1" customWidth="1"/>
    <col min="8667" max="8667" width="0.140625" style="1" customWidth="1"/>
    <col min="8668" max="8673" width="8.85546875" style="1" customWidth="1"/>
    <col min="8674" max="8674" width="8.5703125" style="1" customWidth="1"/>
    <col min="8675" max="8675" width="9.140625" style="1"/>
    <col min="8676" max="8676" width="9.85546875" style="1" customWidth="1"/>
    <col min="8677" max="8677" width="13.7109375" style="1" customWidth="1"/>
    <col min="8678" max="8678" width="12" style="1" customWidth="1"/>
    <col min="8679" max="8679" width="9.140625" style="1"/>
    <col min="8680" max="8680" width="19.140625" style="1" customWidth="1"/>
    <col min="8681" max="8681" width="13.85546875" style="1" customWidth="1"/>
    <col min="8682" max="8682" width="11.7109375" style="1" customWidth="1"/>
    <col min="8683" max="8683" width="26.28515625" style="1" customWidth="1"/>
    <col min="8684" max="8692" width="10.7109375" style="1" customWidth="1"/>
    <col min="8693" max="8913" width="9.140625" style="1"/>
    <col min="8914" max="8914" width="11" style="1" customWidth="1"/>
    <col min="8915" max="8915" width="0.5703125" style="1" customWidth="1"/>
    <col min="8916" max="8916" width="26.28515625" style="1" customWidth="1"/>
    <col min="8917" max="8922" width="0" style="1" hidden="1" customWidth="1"/>
    <col min="8923" max="8923" width="0.140625" style="1" customWidth="1"/>
    <col min="8924" max="8929" width="8.85546875" style="1" customWidth="1"/>
    <col min="8930" max="8930" width="8.5703125" style="1" customWidth="1"/>
    <col min="8931" max="8931" width="9.140625" style="1"/>
    <col min="8932" max="8932" width="9.85546875" style="1" customWidth="1"/>
    <col min="8933" max="8933" width="13.7109375" style="1" customWidth="1"/>
    <col min="8934" max="8934" width="12" style="1" customWidth="1"/>
    <col min="8935" max="8935" width="9.140625" style="1"/>
    <col min="8936" max="8936" width="19.140625" style="1" customWidth="1"/>
    <col min="8937" max="8937" width="13.85546875" style="1" customWidth="1"/>
    <col min="8938" max="8938" width="11.7109375" style="1" customWidth="1"/>
    <col min="8939" max="8939" width="26.28515625" style="1" customWidth="1"/>
    <col min="8940" max="8948" width="10.7109375" style="1" customWidth="1"/>
    <col min="8949" max="9169" width="9.140625" style="1"/>
    <col min="9170" max="9170" width="11" style="1" customWidth="1"/>
    <col min="9171" max="9171" width="0.5703125" style="1" customWidth="1"/>
    <col min="9172" max="9172" width="26.28515625" style="1" customWidth="1"/>
    <col min="9173" max="9178" width="0" style="1" hidden="1" customWidth="1"/>
    <col min="9179" max="9179" width="0.140625" style="1" customWidth="1"/>
    <col min="9180" max="9185" width="8.85546875" style="1" customWidth="1"/>
    <col min="9186" max="9186" width="8.5703125" style="1" customWidth="1"/>
    <col min="9187" max="9187" width="9.140625" style="1"/>
    <col min="9188" max="9188" width="9.85546875" style="1" customWidth="1"/>
    <col min="9189" max="9189" width="13.7109375" style="1" customWidth="1"/>
    <col min="9190" max="9190" width="12" style="1" customWidth="1"/>
    <col min="9191" max="9191" width="9.140625" style="1"/>
    <col min="9192" max="9192" width="19.140625" style="1" customWidth="1"/>
    <col min="9193" max="9193" width="13.85546875" style="1" customWidth="1"/>
    <col min="9194" max="9194" width="11.7109375" style="1" customWidth="1"/>
    <col min="9195" max="9195" width="26.28515625" style="1" customWidth="1"/>
    <col min="9196" max="9204" width="10.7109375" style="1" customWidth="1"/>
    <col min="9205" max="9425" width="9.140625" style="1"/>
    <col min="9426" max="9426" width="11" style="1" customWidth="1"/>
    <col min="9427" max="9427" width="0.5703125" style="1" customWidth="1"/>
    <col min="9428" max="9428" width="26.28515625" style="1" customWidth="1"/>
    <col min="9429" max="9434" width="0" style="1" hidden="1" customWidth="1"/>
    <col min="9435" max="9435" width="0.140625" style="1" customWidth="1"/>
    <col min="9436" max="9441" width="8.85546875" style="1" customWidth="1"/>
    <col min="9442" max="9442" width="8.5703125" style="1" customWidth="1"/>
    <col min="9443" max="9443" width="9.140625" style="1"/>
    <col min="9444" max="9444" width="9.85546875" style="1" customWidth="1"/>
    <col min="9445" max="9445" width="13.7109375" style="1" customWidth="1"/>
    <col min="9446" max="9446" width="12" style="1" customWidth="1"/>
    <col min="9447" max="9447" width="9.140625" style="1"/>
    <col min="9448" max="9448" width="19.140625" style="1" customWidth="1"/>
    <col min="9449" max="9449" width="13.85546875" style="1" customWidth="1"/>
    <col min="9450" max="9450" width="11.7109375" style="1" customWidth="1"/>
    <col min="9451" max="9451" width="26.28515625" style="1" customWidth="1"/>
    <col min="9452" max="9460" width="10.7109375" style="1" customWidth="1"/>
    <col min="9461" max="9681" width="9.140625" style="1"/>
    <col min="9682" max="9682" width="11" style="1" customWidth="1"/>
    <col min="9683" max="9683" width="0.5703125" style="1" customWidth="1"/>
    <col min="9684" max="9684" width="26.28515625" style="1" customWidth="1"/>
    <col min="9685" max="9690" width="0" style="1" hidden="1" customWidth="1"/>
    <col min="9691" max="9691" width="0.140625" style="1" customWidth="1"/>
    <col min="9692" max="9697" width="8.85546875" style="1" customWidth="1"/>
    <col min="9698" max="9698" width="8.5703125" style="1" customWidth="1"/>
    <col min="9699" max="9699" width="9.140625" style="1"/>
    <col min="9700" max="9700" width="9.85546875" style="1" customWidth="1"/>
    <col min="9701" max="9701" width="13.7109375" style="1" customWidth="1"/>
    <col min="9702" max="9702" width="12" style="1" customWidth="1"/>
    <col min="9703" max="9703" width="9.140625" style="1"/>
    <col min="9704" max="9704" width="19.140625" style="1" customWidth="1"/>
    <col min="9705" max="9705" width="13.85546875" style="1" customWidth="1"/>
    <col min="9706" max="9706" width="11.7109375" style="1" customWidth="1"/>
    <col min="9707" max="9707" width="26.28515625" style="1" customWidth="1"/>
    <col min="9708" max="9716" width="10.7109375" style="1" customWidth="1"/>
    <col min="9717" max="9937" width="9.140625" style="1"/>
    <col min="9938" max="9938" width="11" style="1" customWidth="1"/>
    <col min="9939" max="9939" width="0.5703125" style="1" customWidth="1"/>
    <col min="9940" max="9940" width="26.28515625" style="1" customWidth="1"/>
    <col min="9941" max="9946" width="0" style="1" hidden="1" customWidth="1"/>
    <col min="9947" max="9947" width="0.140625" style="1" customWidth="1"/>
    <col min="9948" max="9953" width="8.85546875" style="1" customWidth="1"/>
    <col min="9954" max="9954" width="8.5703125" style="1" customWidth="1"/>
    <col min="9955" max="9955" width="9.140625" style="1"/>
    <col min="9956" max="9956" width="9.85546875" style="1" customWidth="1"/>
    <col min="9957" max="9957" width="13.7109375" style="1" customWidth="1"/>
    <col min="9958" max="9958" width="12" style="1" customWidth="1"/>
    <col min="9959" max="9959" width="9.140625" style="1"/>
    <col min="9960" max="9960" width="19.140625" style="1" customWidth="1"/>
    <col min="9961" max="9961" width="13.85546875" style="1" customWidth="1"/>
    <col min="9962" max="9962" width="11.7109375" style="1" customWidth="1"/>
    <col min="9963" max="9963" width="26.28515625" style="1" customWidth="1"/>
    <col min="9964" max="9972" width="10.7109375" style="1" customWidth="1"/>
    <col min="9973" max="10193" width="9.140625" style="1"/>
    <col min="10194" max="10194" width="11" style="1" customWidth="1"/>
    <col min="10195" max="10195" width="0.5703125" style="1" customWidth="1"/>
    <col min="10196" max="10196" width="26.28515625" style="1" customWidth="1"/>
    <col min="10197" max="10202" width="0" style="1" hidden="1" customWidth="1"/>
    <col min="10203" max="10203" width="0.140625" style="1" customWidth="1"/>
    <col min="10204" max="10209" width="8.85546875" style="1" customWidth="1"/>
    <col min="10210" max="10210" width="8.5703125" style="1" customWidth="1"/>
    <col min="10211" max="10211" width="9.140625" style="1"/>
    <col min="10212" max="10212" width="9.85546875" style="1" customWidth="1"/>
    <col min="10213" max="10213" width="13.7109375" style="1" customWidth="1"/>
    <col min="10214" max="10214" width="12" style="1" customWidth="1"/>
    <col min="10215" max="10215" width="9.140625" style="1"/>
    <col min="10216" max="10216" width="19.140625" style="1" customWidth="1"/>
    <col min="10217" max="10217" width="13.85546875" style="1" customWidth="1"/>
    <col min="10218" max="10218" width="11.7109375" style="1" customWidth="1"/>
    <col min="10219" max="10219" width="26.28515625" style="1" customWidth="1"/>
    <col min="10220" max="10228" width="10.7109375" style="1" customWidth="1"/>
    <col min="10229" max="10449" width="9.140625" style="1"/>
    <col min="10450" max="10450" width="11" style="1" customWidth="1"/>
    <col min="10451" max="10451" width="0.5703125" style="1" customWidth="1"/>
    <col min="10452" max="10452" width="26.28515625" style="1" customWidth="1"/>
    <col min="10453" max="10458" width="0" style="1" hidden="1" customWidth="1"/>
    <col min="10459" max="10459" width="0.140625" style="1" customWidth="1"/>
    <col min="10460" max="10465" width="8.85546875" style="1" customWidth="1"/>
    <col min="10466" max="10466" width="8.5703125" style="1" customWidth="1"/>
    <col min="10467" max="10467" width="9.140625" style="1"/>
    <col min="10468" max="10468" width="9.85546875" style="1" customWidth="1"/>
    <col min="10469" max="10469" width="13.7109375" style="1" customWidth="1"/>
    <col min="10470" max="10470" width="12" style="1" customWidth="1"/>
    <col min="10471" max="10471" width="9.140625" style="1"/>
    <col min="10472" max="10472" width="19.140625" style="1" customWidth="1"/>
    <col min="10473" max="10473" width="13.85546875" style="1" customWidth="1"/>
    <col min="10474" max="10474" width="11.7109375" style="1" customWidth="1"/>
    <col min="10475" max="10475" width="26.28515625" style="1" customWidth="1"/>
    <col min="10476" max="10484" width="10.7109375" style="1" customWidth="1"/>
    <col min="10485" max="10705" width="9.140625" style="1"/>
    <col min="10706" max="10706" width="11" style="1" customWidth="1"/>
    <col min="10707" max="10707" width="0.5703125" style="1" customWidth="1"/>
    <col min="10708" max="10708" width="26.28515625" style="1" customWidth="1"/>
    <col min="10709" max="10714" width="0" style="1" hidden="1" customWidth="1"/>
    <col min="10715" max="10715" width="0.140625" style="1" customWidth="1"/>
    <col min="10716" max="10721" width="8.85546875" style="1" customWidth="1"/>
    <col min="10722" max="10722" width="8.5703125" style="1" customWidth="1"/>
    <col min="10723" max="10723" width="9.140625" style="1"/>
    <col min="10724" max="10724" width="9.85546875" style="1" customWidth="1"/>
    <col min="10725" max="10725" width="13.7109375" style="1" customWidth="1"/>
    <col min="10726" max="10726" width="12" style="1" customWidth="1"/>
    <col min="10727" max="10727" width="9.140625" style="1"/>
    <col min="10728" max="10728" width="19.140625" style="1" customWidth="1"/>
    <col min="10729" max="10729" width="13.85546875" style="1" customWidth="1"/>
    <col min="10730" max="10730" width="11.7109375" style="1" customWidth="1"/>
    <col min="10731" max="10731" width="26.28515625" style="1" customWidth="1"/>
    <col min="10732" max="10740" width="10.7109375" style="1" customWidth="1"/>
    <col min="10741" max="10961" width="9.140625" style="1"/>
    <col min="10962" max="10962" width="11" style="1" customWidth="1"/>
    <col min="10963" max="10963" width="0.5703125" style="1" customWidth="1"/>
    <col min="10964" max="10964" width="26.28515625" style="1" customWidth="1"/>
    <col min="10965" max="10970" width="0" style="1" hidden="1" customWidth="1"/>
    <col min="10971" max="10971" width="0.140625" style="1" customWidth="1"/>
    <col min="10972" max="10977" width="8.85546875" style="1" customWidth="1"/>
    <col min="10978" max="10978" width="8.5703125" style="1" customWidth="1"/>
    <col min="10979" max="10979" width="9.140625" style="1"/>
    <col min="10980" max="10980" width="9.85546875" style="1" customWidth="1"/>
    <col min="10981" max="10981" width="13.7109375" style="1" customWidth="1"/>
    <col min="10982" max="10982" width="12" style="1" customWidth="1"/>
    <col min="10983" max="10983" width="9.140625" style="1"/>
    <col min="10984" max="10984" width="19.140625" style="1" customWidth="1"/>
    <col min="10985" max="10985" width="13.85546875" style="1" customWidth="1"/>
    <col min="10986" max="10986" width="11.7109375" style="1" customWidth="1"/>
    <col min="10987" max="10987" width="26.28515625" style="1" customWidth="1"/>
    <col min="10988" max="10996" width="10.7109375" style="1" customWidth="1"/>
    <col min="10997" max="11217" width="9.140625" style="1"/>
    <col min="11218" max="11218" width="11" style="1" customWidth="1"/>
    <col min="11219" max="11219" width="0.5703125" style="1" customWidth="1"/>
    <col min="11220" max="11220" width="26.28515625" style="1" customWidth="1"/>
    <col min="11221" max="11226" width="0" style="1" hidden="1" customWidth="1"/>
    <col min="11227" max="11227" width="0.140625" style="1" customWidth="1"/>
    <col min="11228" max="11233" width="8.85546875" style="1" customWidth="1"/>
    <col min="11234" max="11234" width="8.5703125" style="1" customWidth="1"/>
    <col min="11235" max="11235" width="9.140625" style="1"/>
    <col min="11236" max="11236" width="9.85546875" style="1" customWidth="1"/>
    <col min="11237" max="11237" width="13.7109375" style="1" customWidth="1"/>
    <col min="11238" max="11238" width="12" style="1" customWidth="1"/>
    <col min="11239" max="11239" width="9.140625" style="1"/>
    <col min="11240" max="11240" width="19.140625" style="1" customWidth="1"/>
    <col min="11241" max="11241" width="13.85546875" style="1" customWidth="1"/>
    <col min="11242" max="11242" width="11.7109375" style="1" customWidth="1"/>
    <col min="11243" max="11243" width="26.28515625" style="1" customWidth="1"/>
    <col min="11244" max="11252" width="10.7109375" style="1" customWidth="1"/>
    <col min="11253" max="11473" width="9.140625" style="1"/>
    <col min="11474" max="11474" width="11" style="1" customWidth="1"/>
    <col min="11475" max="11475" width="0.5703125" style="1" customWidth="1"/>
    <col min="11476" max="11476" width="26.28515625" style="1" customWidth="1"/>
    <col min="11477" max="11482" width="0" style="1" hidden="1" customWidth="1"/>
    <col min="11483" max="11483" width="0.140625" style="1" customWidth="1"/>
    <col min="11484" max="11489" width="8.85546875" style="1" customWidth="1"/>
    <col min="11490" max="11490" width="8.5703125" style="1" customWidth="1"/>
    <col min="11491" max="11491" width="9.140625" style="1"/>
    <col min="11492" max="11492" width="9.85546875" style="1" customWidth="1"/>
    <col min="11493" max="11493" width="13.7109375" style="1" customWidth="1"/>
    <col min="11494" max="11494" width="12" style="1" customWidth="1"/>
    <col min="11495" max="11495" width="9.140625" style="1"/>
    <col min="11496" max="11496" width="19.140625" style="1" customWidth="1"/>
    <col min="11497" max="11497" width="13.85546875" style="1" customWidth="1"/>
    <col min="11498" max="11498" width="11.7109375" style="1" customWidth="1"/>
    <col min="11499" max="11499" width="26.28515625" style="1" customWidth="1"/>
    <col min="11500" max="11508" width="10.7109375" style="1" customWidth="1"/>
    <col min="11509" max="11729" width="9.140625" style="1"/>
    <col min="11730" max="11730" width="11" style="1" customWidth="1"/>
    <col min="11731" max="11731" width="0.5703125" style="1" customWidth="1"/>
    <col min="11732" max="11732" width="26.28515625" style="1" customWidth="1"/>
    <col min="11733" max="11738" width="0" style="1" hidden="1" customWidth="1"/>
    <col min="11739" max="11739" width="0.140625" style="1" customWidth="1"/>
    <col min="11740" max="11745" width="8.85546875" style="1" customWidth="1"/>
    <col min="11746" max="11746" width="8.5703125" style="1" customWidth="1"/>
    <col min="11747" max="11747" width="9.140625" style="1"/>
    <col min="11748" max="11748" width="9.85546875" style="1" customWidth="1"/>
    <col min="11749" max="11749" width="13.7109375" style="1" customWidth="1"/>
    <col min="11750" max="11750" width="12" style="1" customWidth="1"/>
    <col min="11751" max="11751" width="9.140625" style="1"/>
    <col min="11752" max="11752" width="19.140625" style="1" customWidth="1"/>
    <col min="11753" max="11753" width="13.85546875" style="1" customWidth="1"/>
    <col min="11754" max="11754" width="11.7109375" style="1" customWidth="1"/>
    <col min="11755" max="11755" width="26.28515625" style="1" customWidth="1"/>
    <col min="11756" max="11764" width="10.7109375" style="1" customWidth="1"/>
    <col min="11765" max="11985" width="9.140625" style="1"/>
    <col min="11986" max="11986" width="11" style="1" customWidth="1"/>
    <col min="11987" max="11987" width="0.5703125" style="1" customWidth="1"/>
    <col min="11988" max="11988" width="26.28515625" style="1" customWidth="1"/>
    <col min="11989" max="11994" width="0" style="1" hidden="1" customWidth="1"/>
    <col min="11995" max="11995" width="0.140625" style="1" customWidth="1"/>
    <col min="11996" max="12001" width="8.85546875" style="1" customWidth="1"/>
    <col min="12002" max="12002" width="8.5703125" style="1" customWidth="1"/>
    <col min="12003" max="12003" width="9.140625" style="1"/>
    <col min="12004" max="12004" width="9.85546875" style="1" customWidth="1"/>
    <col min="12005" max="12005" width="13.7109375" style="1" customWidth="1"/>
    <col min="12006" max="12006" width="12" style="1" customWidth="1"/>
    <col min="12007" max="12007" width="9.140625" style="1"/>
    <col min="12008" max="12008" width="19.140625" style="1" customWidth="1"/>
    <col min="12009" max="12009" width="13.85546875" style="1" customWidth="1"/>
    <col min="12010" max="12010" width="11.7109375" style="1" customWidth="1"/>
    <col min="12011" max="12011" width="26.28515625" style="1" customWidth="1"/>
    <col min="12012" max="12020" width="10.7109375" style="1" customWidth="1"/>
    <col min="12021" max="12241" width="9.140625" style="1"/>
    <col min="12242" max="12242" width="11" style="1" customWidth="1"/>
    <col min="12243" max="12243" width="0.5703125" style="1" customWidth="1"/>
    <col min="12244" max="12244" width="26.28515625" style="1" customWidth="1"/>
    <col min="12245" max="12250" width="0" style="1" hidden="1" customWidth="1"/>
    <col min="12251" max="12251" width="0.140625" style="1" customWidth="1"/>
    <col min="12252" max="12257" width="8.85546875" style="1" customWidth="1"/>
    <col min="12258" max="12258" width="8.5703125" style="1" customWidth="1"/>
    <col min="12259" max="12259" width="9.140625" style="1"/>
    <col min="12260" max="12260" width="9.85546875" style="1" customWidth="1"/>
    <col min="12261" max="12261" width="13.7109375" style="1" customWidth="1"/>
    <col min="12262" max="12262" width="12" style="1" customWidth="1"/>
    <col min="12263" max="12263" width="9.140625" style="1"/>
    <col min="12264" max="12264" width="19.140625" style="1" customWidth="1"/>
    <col min="12265" max="12265" width="13.85546875" style="1" customWidth="1"/>
    <col min="12266" max="12266" width="11.7109375" style="1" customWidth="1"/>
    <col min="12267" max="12267" width="26.28515625" style="1" customWidth="1"/>
    <col min="12268" max="12276" width="10.7109375" style="1" customWidth="1"/>
    <col min="12277" max="12497" width="9.140625" style="1"/>
    <col min="12498" max="12498" width="11" style="1" customWidth="1"/>
    <col min="12499" max="12499" width="0.5703125" style="1" customWidth="1"/>
    <col min="12500" max="12500" width="26.28515625" style="1" customWidth="1"/>
    <col min="12501" max="12506" width="0" style="1" hidden="1" customWidth="1"/>
    <col min="12507" max="12507" width="0.140625" style="1" customWidth="1"/>
    <col min="12508" max="12513" width="8.85546875" style="1" customWidth="1"/>
    <col min="12514" max="12514" width="8.5703125" style="1" customWidth="1"/>
    <col min="12515" max="12515" width="9.140625" style="1"/>
    <col min="12516" max="12516" width="9.85546875" style="1" customWidth="1"/>
    <col min="12517" max="12517" width="13.7109375" style="1" customWidth="1"/>
    <col min="12518" max="12518" width="12" style="1" customWidth="1"/>
    <col min="12519" max="12519" width="9.140625" style="1"/>
    <col min="12520" max="12520" width="19.140625" style="1" customWidth="1"/>
    <col min="12521" max="12521" width="13.85546875" style="1" customWidth="1"/>
    <col min="12522" max="12522" width="11.7109375" style="1" customWidth="1"/>
    <col min="12523" max="12523" width="26.28515625" style="1" customWidth="1"/>
    <col min="12524" max="12532" width="10.7109375" style="1" customWidth="1"/>
    <col min="12533" max="12753" width="9.140625" style="1"/>
    <col min="12754" max="12754" width="11" style="1" customWidth="1"/>
    <col min="12755" max="12755" width="0.5703125" style="1" customWidth="1"/>
    <col min="12756" max="12756" width="26.28515625" style="1" customWidth="1"/>
    <col min="12757" max="12762" width="0" style="1" hidden="1" customWidth="1"/>
    <col min="12763" max="12763" width="0.140625" style="1" customWidth="1"/>
    <col min="12764" max="12769" width="8.85546875" style="1" customWidth="1"/>
    <col min="12770" max="12770" width="8.5703125" style="1" customWidth="1"/>
    <col min="12771" max="12771" width="9.140625" style="1"/>
    <col min="12772" max="12772" width="9.85546875" style="1" customWidth="1"/>
    <col min="12773" max="12773" width="13.7109375" style="1" customWidth="1"/>
    <col min="12774" max="12774" width="12" style="1" customWidth="1"/>
    <col min="12775" max="12775" width="9.140625" style="1"/>
    <col min="12776" max="12776" width="19.140625" style="1" customWidth="1"/>
    <col min="12777" max="12777" width="13.85546875" style="1" customWidth="1"/>
    <col min="12778" max="12778" width="11.7109375" style="1" customWidth="1"/>
    <col min="12779" max="12779" width="26.28515625" style="1" customWidth="1"/>
    <col min="12780" max="12788" width="10.7109375" style="1" customWidth="1"/>
    <col min="12789" max="13009" width="9.140625" style="1"/>
    <col min="13010" max="13010" width="11" style="1" customWidth="1"/>
    <col min="13011" max="13011" width="0.5703125" style="1" customWidth="1"/>
    <col min="13012" max="13012" width="26.28515625" style="1" customWidth="1"/>
    <col min="13013" max="13018" width="0" style="1" hidden="1" customWidth="1"/>
    <col min="13019" max="13019" width="0.140625" style="1" customWidth="1"/>
    <col min="13020" max="13025" width="8.85546875" style="1" customWidth="1"/>
    <col min="13026" max="13026" width="8.5703125" style="1" customWidth="1"/>
    <col min="13027" max="13027" width="9.140625" style="1"/>
    <col min="13028" max="13028" width="9.85546875" style="1" customWidth="1"/>
    <col min="13029" max="13029" width="13.7109375" style="1" customWidth="1"/>
    <col min="13030" max="13030" width="12" style="1" customWidth="1"/>
    <col min="13031" max="13031" width="9.140625" style="1"/>
    <col min="13032" max="13032" width="19.140625" style="1" customWidth="1"/>
    <col min="13033" max="13033" width="13.85546875" style="1" customWidth="1"/>
    <col min="13034" max="13034" width="11.7109375" style="1" customWidth="1"/>
    <col min="13035" max="13035" width="26.28515625" style="1" customWidth="1"/>
    <col min="13036" max="13044" width="10.7109375" style="1" customWidth="1"/>
    <col min="13045" max="13265" width="9.140625" style="1"/>
    <col min="13266" max="13266" width="11" style="1" customWidth="1"/>
    <col min="13267" max="13267" width="0.5703125" style="1" customWidth="1"/>
    <col min="13268" max="13268" width="26.28515625" style="1" customWidth="1"/>
    <col min="13269" max="13274" width="0" style="1" hidden="1" customWidth="1"/>
    <col min="13275" max="13275" width="0.140625" style="1" customWidth="1"/>
    <col min="13276" max="13281" width="8.85546875" style="1" customWidth="1"/>
    <col min="13282" max="13282" width="8.5703125" style="1" customWidth="1"/>
    <col min="13283" max="13283" width="9.140625" style="1"/>
    <col min="13284" max="13284" width="9.85546875" style="1" customWidth="1"/>
    <col min="13285" max="13285" width="13.7109375" style="1" customWidth="1"/>
    <col min="13286" max="13286" width="12" style="1" customWidth="1"/>
    <col min="13287" max="13287" width="9.140625" style="1"/>
    <col min="13288" max="13288" width="19.140625" style="1" customWidth="1"/>
    <col min="13289" max="13289" width="13.85546875" style="1" customWidth="1"/>
    <col min="13290" max="13290" width="11.7109375" style="1" customWidth="1"/>
    <col min="13291" max="13291" width="26.28515625" style="1" customWidth="1"/>
    <col min="13292" max="13300" width="10.7109375" style="1" customWidth="1"/>
    <col min="13301" max="13521" width="9.140625" style="1"/>
    <col min="13522" max="13522" width="11" style="1" customWidth="1"/>
    <col min="13523" max="13523" width="0.5703125" style="1" customWidth="1"/>
    <col min="13524" max="13524" width="26.28515625" style="1" customWidth="1"/>
    <col min="13525" max="13530" width="0" style="1" hidden="1" customWidth="1"/>
    <col min="13531" max="13531" width="0.140625" style="1" customWidth="1"/>
    <col min="13532" max="13537" width="8.85546875" style="1" customWidth="1"/>
    <col min="13538" max="13538" width="8.5703125" style="1" customWidth="1"/>
    <col min="13539" max="13539" width="9.140625" style="1"/>
    <col min="13540" max="13540" width="9.85546875" style="1" customWidth="1"/>
    <col min="13541" max="13541" width="13.7109375" style="1" customWidth="1"/>
    <col min="13542" max="13542" width="12" style="1" customWidth="1"/>
    <col min="13543" max="13543" width="9.140625" style="1"/>
    <col min="13544" max="13544" width="19.140625" style="1" customWidth="1"/>
    <col min="13545" max="13545" width="13.85546875" style="1" customWidth="1"/>
    <col min="13546" max="13546" width="11.7109375" style="1" customWidth="1"/>
    <col min="13547" max="13547" width="26.28515625" style="1" customWidth="1"/>
    <col min="13548" max="13556" width="10.7109375" style="1" customWidth="1"/>
    <col min="13557" max="13777" width="9.140625" style="1"/>
    <col min="13778" max="13778" width="11" style="1" customWidth="1"/>
    <col min="13779" max="13779" width="0.5703125" style="1" customWidth="1"/>
    <col min="13780" max="13780" width="26.28515625" style="1" customWidth="1"/>
    <col min="13781" max="13786" width="0" style="1" hidden="1" customWidth="1"/>
    <col min="13787" max="13787" width="0.140625" style="1" customWidth="1"/>
    <col min="13788" max="13793" width="8.85546875" style="1" customWidth="1"/>
    <col min="13794" max="13794" width="8.5703125" style="1" customWidth="1"/>
    <col min="13795" max="13795" width="9.140625" style="1"/>
    <col min="13796" max="13796" width="9.85546875" style="1" customWidth="1"/>
    <col min="13797" max="13797" width="13.7109375" style="1" customWidth="1"/>
    <col min="13798" max="13798" width="12" style="1" customWidth="1"/>
    <col min="13799" max="13799" width="9.140625" style="1"/>
    <col min="13800" max="13800" width="19.140625" style="1" customWidth="1"/>
    <col min="13801" max="13801" width="13.85546875" style="1" customWidth="1"/>
    <col min="13802" max="13802" width="11.7109375" style="1" customWidth="1"/>
    <col min="13803" max="13803" width="26.28515625" style="1" customWidth="1"/>
    <col min="13804" max="13812" width="10.7109375" style="1" customWidth="1"/>
    <col min="13813" max="14033" width="9.140625" style="1"/>
    <col min="14034" max="14034" width="11" style="1" customWidth="1"/>
    <col min="14035" max="14035" width="0.5703125" style="1" customWidth="1"/>
    <col min="14036" max="14036" width="26.28515625" style="1" customWidth="1"/>
    <col min="14037" max="14042" width="0" style="1" hidden="1" customWidth="1"/>
    <col min="14043" max="14043" width="0.140625" style="1" customWidth="1"/>
    <col min="14044" max="14049" width="8.85546875" style="1" customWidth="1"/>
    <col min="14050" max="14050" width="8.5703125" style="1" customWidth="1"/>
    <col min="14051" max="14051" width="9.140625" style="1"/>
    <col min="14052" max="14052" width="9.85546875" style="1" customWidth="1"/>
    <col min="14053" max="14053" width="13.7109375" style="1" customWidth="1"/>
    <col min="14054" max="14054" width="12" style="1" customWidth="1"/>
    <col min="14055" max="14055" width="9.140625" style="1"/>
    <col min="14056" max="14056" width="19.140625" style="1" customWidth="1"/>
    <col min="14057" max="14057" width="13.85546875" style="1" customWidth="1"/>
    <col min="14058" max="14058" width="11.7109375" style="1" customWidth="1"/>
    <col min="14059" max="14059" width="26.28515625" style="1" customWidth="1"/>
    <col min="14060" max="14068" width="10.7109375" style="1" customWidth="1"/>
    <col min="14069" max="14289" width="9.140625" style="1"/>
    <col min="14290" max="14290" width="11" style="1" customWidth="1"/>
    <col min="14291" max="14291" width="0.5703125" style="1" customWidth="1"/>
    <col min="14292" max="14292" width="26.28515625" style="1" customWidth="1"/>
    <col min="14293" max="14298" width="0" style="1" hidden="1" customWidth="1"/>
    <col min="14299" max="14299" width="0.140625" style="1" customWidth="1"/>
    <col min="14300" max="14305" width="8.85546875" style="1" customWidth="1"/>
    <col min="14306" max="14306" width="8.5703125" style="1" customWidth="1"/>
    <col min="14307" max="14307" width="9.140625" style="1"/>
    <col min="14308" max="14308" width="9.85546875" style="1" customWidth="1"/>
    <col min="14309" max="14309" width="13.7109375" style="1" customWidth="1"/>
    <col min="14310" max="14310" width="12" style="1" customWidth="1"/>
    <col min="14311" max="14311" width="9.140625" style="1"/>
    <col min="14312" max="14312" width="19.140625" style="1" customWidth="1"/>
    <col min="14313" max="14313" width="13.85546875" style="1" customWidth="1"/>
    <col min="14314" max="14314" width="11.7109375" style="1" customWidth="1"/>
    <col min="14315" max="14315" width="26.28515625" style="1" customWidth="1"/>
    <col min="14316" max="14324" width="10.7109375" style="1" customWidth="1"/>
    <col min="14325" max="14545" width="9.140625" style="1"/>
    <col min="14546" max="14546" width="11" style="1" customWidth="1"/>
    <col min="14547" max="14547" width="0.5703125" style="1" customWidth="1"/>
    <col min="14548" max="14548" width="26.28515625" style="1" customWidth="1"/>
    <col min="14549" max="14554" width="0" style="1" hidden="1" customWidth="1"/>
    <col min="14555" max="14555" width="0.140625" style="1" customWidth="1"/>
    <col min="14556" max="14561" width="8.85546875" style="1" customWidth="1"/>
    <col min="14562" max="14562" width="8.5703125" style="1" customWidth="1"/>
    <col min="14563" max="14563" width="9.140625" style="1"/>
    <col min="14564" max="14564" width="9.85546875" style="1" customWidth="1"/>
    <col min="14565" max="14565" width="13.7109375" style="1" customWidth="1"/>
    <col min="14566" max="14566" width="12" style="1" customWidth="1"/>
    <col min="14567" max="14567" width="9.140625" style="1"/>
    <col min="14568" max="14568" width="19.140625" style="1" customWidth="1"/>
    <col min="14569" max="14569" width="13.85546875" style="1" customWidth="1"/>
    <col min="14570" max="14570" width="11.7109375" style="1" customWidth="1"/>
    <col min="14571" max="14571" width="26.28515625" style="1" customWidth="1"/>
    <col min="14572" max="14580" width="10.7109375" style="1" customWidth="1"/>
    <col min="14581" max="14801" width="9.140625" style="1"/>
    <col min="14802" max="14802" width="11" style="1" customWidth="1"/>
    <col min="14803" max="14803" width="0.5703125" style="1" customWidth="1"/>
    <col min="14804" max="14804" width="26.28515625" style="1" customWidth="1"/>
    <col min="14805" max="14810" width="0" style="1" hidden="1" customWidth="1"/>
    <col min="14811" max="14811" width="0.140625" style="1" customWidth="1"/>
    <col min="14812" max="14817" width="8.85546875" style="1" customWidth="1"/>
    <col min="14818" max="14818" width="8.5703125" style="1" customWidth="1"/>
    <col min="14819" max="14819" width="9.140625" style="1"/>
    <col min="14820" max="14820" width="9.85546875" style="1" customWidth="1"/>
    <col min="14821" max="14821" width="13.7109375" style="1" customWidth="1"/>
    <col min="14822" max="14822" width="12" style="1" customWidth="1"/>
    <col min="14823" max="14823" width="9.140625" style="1"/>
    <col min="14824" max="14824" width="19.140625" style="1" customWidth="1"/>
    <col min="14825" max="14825" width="13.85546875" style="1" customWidth="1"/>
    <col min="14826" max="14826" width="11.7109375" style="1" customWidth="1"/>
    <col min="14827" max="14827" width="26.28515625" style="1" customWidth="1"/>
    <col min="14828" max="14836" width="10.7109375" style="1" customWidth="1"/>
    <col min="14837" max="15057" width="9.140625" style="1"/>
    <col min="15058" max="15058" width="11" style="1" customWidth="1"/>
    <col min="15059" max="15059" width="0.5703125" style="1" customWidth="1"/>
    <col min="15060" max="15060" width="26.28515625" style="1" customWidth="1"/>
    <col min="15061" max="15066" width="0" style="1" hidden="1" customWidth="1"/>
    <col min="15067" max="15067" width="0.140625" style="1" customWidth="1"/>
    <col min="15068" max="15073" width="8.85546875" style="1" customWidth="1"/>
    <col min="15074" max="15074" width="8.5703125" style="1" customWidth="1"/>
    <col min="15075" max="15075" width="9.140625" style="1"/>
    <col min="15076" max="15076" width="9.85546875" style="1" customWidth="1"/>
    <col min="15077" max="15077" width="13.7109375" style="1" customWidth="1"/>
    <col min="15078" max="15078" width="12" style="1" customWidth="1"/>
    <col min="15079" max="15079" width="9.140625" style="1"/>
    <col min="15080" max="15080" width="19.140625" style="1" customWidth="1"/>
    <col min="15081" max="15081" width="13.85546875" style="1" customWidth="1"/>
    <col min="15082" max="15082" width="11.7109375" style="1" customWidth="1"/>
    <col min="15083" max="15083" width="26.28515625" style="1" customWidth="1"/>
    <col min="15084" max="15092" width="10.7109375" style="1" customWidth="1"/>
    <col min="15093" max="15313" width="9.140625" style="1"/>
    <col min="15314" max="15314" width="11" style="1" customWidth="1"/>
    <col min="15315" max="15315" width="0.5703125" style="1" customWidth="1"/>
    <col min="15316" max="15316" width="26.28515625" style="1" customWidth="1"/>
    <col min="15317" max="15322" width="0" style="1" hidden="1" customWidth="1"/>
    <col min="15323" max="15323" width="0.140625" style="1" customWidth="1"/>
    <col min="15324" max="15329" width="8.85546875" style="1" customWidth="1"/>
    <col min="15330" max="15330" width="8.5703125" style="1" customWidth="1"/>
    <col min="15331" max="15331" width="9.140625" style="1"/>
    <col min="15332" max="15332" width="9.85546875" style="1" customWidth="1"/>
    <col min="15333" max="15333" width="13.7109375" style="1" customWidth="1"/>
    <col min="15334" max="15334" width="12" style="1" customWidth="1"/>
    <col min="15335" max="15335" width="9.140625" style="1"/>
    <col min="15336" max="15336" width="19.140625" style="1" customWidth="1"/>
    <col min="15337" max="15337" width="13.85546875" style="1" customWidth="1"/>
    <col min="15338" max="15338" width="11.7109375" style="1" customWidth="1"/>
    <col min="15339" max="15339" width="26.28515625" style="1" customWidth="1"/>
    <col min="15340" max="15348" width="10.7109375" style="1" customWidth="1"/>
    <col min="15349" max="15569" width="9.140625" style="1"/>
    <col min="15570" max="15570" width="11" style="1" customWidth="1"/>
    <col min="15571" max="15571" width="0.5703125" style="1" customWidth="1"/>
    <col min="15572" max="15572" width="26.28515625" style="1" customWidth="1"/>
    <col min="15573" max="15578" width="0" style="1" hidden="1" customWidth="1"/>
    <col min="15579" max="15579" width="0.140625" style="1" customWidth="1"/>
    <col min="15580" max="15585" width="8.85546875" style="1" customWidth="1"/>
    <col min="15586" max="15586" width="8.5703125" style="1" customWidth="1"/>
    <col min="15587" max="15587" width="9.140625" style="1"/>
    <col min="15588" max="15588" width="9.85546875" style="1" customWidth="1"/>
    <col min="15589" max="15589" width="13.7109375" style="1" customWidth="1"/>
    <col min="15590" max="15590" width="12" style="1" customWidth="1"/>
    <col min="15591" max="15591" width="9.140625" style="1"/>
    <col min="15592" max="15592" width="19.140625" style="1" customWidth="1"/>
    <col min="15593" max="15593" width="13.85546875" style="1" customWidth="1"/>
    <col min="15594" max="15594" width="11.7109375" style="1" customWidth="1"/>
    <col min="15595" max="15595" width="26.28515625" style="1" customWidth="1"/>
    <col min="15596" max="15604" width="10.7109375" style="1" customWidth="1"/>
    <col min="15605" max="15825" width="9.140625" style="1"/>
    <col min="15826" max="15826" width="11" style="1" customWidth="1"/>
    <col min="15827" max="15827" width="0.5703125" style="1" customWidth="1"/>
    <col min="15828" max="15828" width="26.28515625" style="1" customWidth="1"/>
    <col min="15829" max="15834" width="0" style="1" hidden="1" customWidth="1"/>
    <col min="15835" max="15835" width="0.140625" style="1" customWidth="1"/>
    <col min="15836" max="15841" width="8.85546875" style="1" customWidth="1"/>
    <col min="15842" max="15842" width="8.5703125" style="1" customWidth="1"/>
    <col min="15843" max="15843" width="9.140625" style="1"/>
    <col min="15844" max="15844" width="9.85546875" style="1" customWidth="1"/>
    <col min="15845" max="15845" width="13.7109375" style="1" customWidth="1"/>
    <col min="15846" max="15846" width="12" style="1" customWidth="1"/>
    <col min="15847" max="15847" width="9.140625" style="1"/>
    <col min="15848" max="15848" width="19.140625" style="1" customWidth="1"/>
    <col min="15849" max="15849" width="13.85546875" style="1" customWidth="1"/>
    <col min="15850" max="15850" width="11.7109375" style="1" customWidth="1"/>
    <col min="15851" max="15851" width="26.28515625" style="1" customWidth="1"/>
    <col min="15852" max="15860" width="10.7109375" style="1" customWidth="1"/>
    <col min="15861" max="16081" width="9.140625" style="1"/>
    <col min="16082" max="16082" width="11" style="1" customWidth="1"/>
    <col min="16083" max="16083" width="0.5703125" style="1" customWidth="1"/>
    <col min="16084" max="16084" width="26.28515625" style="1" customWidth="1"/>
    <col min="16085" max="16090" width="0" style="1" hidden="1" customWidth="1"/>
    <col min="16091" max="16091" width="0.140625" style="1" customWidth="1"/>
    <col min="16092" max="16097" width="8.85546875" style="1" customWidth="1"/>
    <col min="16098" max="16098" width="8.5703125" style="1" customWidth="1"/>
    <col min="16099" max="16099" width="9.140625" style="1"/>
    <col min="16100" max="16100" width="9.85546875" style="1" customWidth="1"/>
    <col min="16101" max="16101" width="13.7109375" style="1" customWidth="1"/>
    <col min="16102" max="16102" width="12" style="1" customWidth="1"/>
    <col min="16103" max="16103" width="9.140625" style="1"/>
    <col min="16104" max="16104" width="19.140625" style="1" customWidth="1"/>
    <col min="16105" max="16105" width="13.85546875" style="1" customWidth="1"/>
    <col min="16106" max="16106" width="11.7109375" style="1" customWidth="1"/>
    <col min="16107" max="16107" width="26.28515625" style="1" customWidth="1"/>
    <col min="16108" max="16116" width="10.7109375" style="1" customWidth="1"/>
    <col min="16117" max="16384" width="9.140625" style="1"/>
  </cols>
  <sheetData>
    <row r="1" spans="1:11" x14ac:dyDescent="0.2">
      <c r="J1" s="2">
        <f ca="1">NOW()</f>
        <v>43900.399727546297</v>
      </c>
    </row>
    <row r="2" spans="1:11" ht="18.75" customHeight="1" x14ac:dyDescent="0.3">
      <c r="A2" s="3" t="s">
        <v>56</v>
      </c>
      <c r="B2" s="4"/>
      <c r="C2" s="4"/>
      <c r="D2" s="4"/>
      <c r="E2" s="4"/>
      <c r="F2" s="4"/>
      <c r="G2" s="4"/>
      <c r="H2" s="4"/>
      <c r="I2" s="89"/>
      <c r="J2" s="90"/>
      <c r="K2" s="5"/>
    </row>
    <row r="3" spans="1:11" ht="21.75" customHeight="1" x14ac:dyDescent="0.3">
      <c r="A3" s="3" t="s">
        <v>89</v>
      </c>
      <c r="B3" s="4"/>
      <c r="C3" s="4"/>
      <c r="D3" s="4"/>
      <c r="E3" s="4"/>
      <c r="F3" s="4"/>
      <c r="G3" s="4"/>
      <c r="H3" s="4"/>
      <c r="I3" s="90"/>
      <c r="J3" s="90"/>
      <c r="K3" s="5"/>
    </row>
    <row r="4" spans="1:11" ht="18.75" customHeight="1" x14ac:dyDescent="0.3">
      <c r="A4" s="3" t="s">
        <v>1</v>
      </c>
      <c r="B4" s="4"/>
      <c r="C4" s="4"/>
      <c r="D4" s="4"/>
      <c r="E4" s="4"/>
      <c r="F4" s="4"/>
      <c r="G4" s="4"/>
      <c r="H4" s="4"/>
      <c r="I4" s="91"/>
      <c r="J4" s="91"/>
    </row>
    <row r="5" spans="1:11" ht="52.5" customHeight="1" x14ac:dyDescent="0.25">
      <c r="A5" s="87"/>
      <c r="B5" s="6"/>
      <c r="C5" s="6"/>
      <c r="D5" s="6"/>
      <c r="E5" s="6"/>
      <c r="F5" s="6"/>
      <c r="G5" s="6"/>
      <c r="H5" s="7"/>
      <c r="I5" s="92" t="s">
        <v>2</v>
      </c>
      <c r="J5" s="93"/>
      <c r="K5" s="8" t="s">
        <v>3</v>
      </c>
    </row>
    <row r="6" spans="1:11" s="15" customFormat="1" x14ac:dyDescent="0.2">
      <c r="A6" s="9" t="s">
        <v>4</v>
      </c>
      <c r="B6" s="10">
        <v>2015</v>
      </c>
      <c r="C6" s="10">
        <v>2020</v>
      </c>
      <c r="D6" s="11">
        <v>2025</v>
      </c>
      <c r="E6" s="11">
        <v>2030</v>
      </c>
      <c r="F6" s="11">
        <v>2035</v>
      </c>
      <c r="G6" s="11">
        <v>2040</v>
      </c>
      <c r="H6" s="11">
        <v>2045</v>
      </c>
      <c r="I6" s="12" t="s">
        <v>5</v>
      </c>
      <c r="J6" s="13" t="s">
        <v>6</v>
      </c>
      <c r="K6" s="14" t="s">
        <v>7</v>
      </c>
    </row>
    <row r="7" spans="1:11" x14ac:dyDescent="0.2">
      <c r="A7" s="16"/>
      <c r="I7" s="17"/>
      <c r="J7" s="18"/>
      <c r="K7" s="18"/>
    </row>
    <row r="8" spans="1:11" s="23" customFormat="1" x14ac:dyDescent="0.2">
      <c r="A8" s="20" t="s">
        <v>8</v>
      </c>
      <c r="B8" s="19">
        <v>297.11200000000002</v>
      </c>
      <c r="C8" s="19">
        <v>319.29000000000002</v>
      </c>
      <c r="D8" s="19">
        <v>341.01900000000001</v>
      </c>
      <c r="E8" s="19">
        <v>362.524</v>
      </c>
      <c r="F8" s="19">
        <v>380.59399999999999</v>
      </c>
      <c r="G8" s="19">
        <v>396.233</v>
      </c>
      <c r="H8" s="19">
        <v>411.87200000000001</v>
      </c>
      <c r="I8" s="21">
        <f>H8-B8</f>
        <v>114.75999999999999</v>
      </c>
      <c r="J8" s="22">
        <f>I8/B8</f>
        <v>0.38625164920972554</v>
      </c>
      <c r="K8" s="22">
        <f>I8/I63</f>
        <v>0.17705750666125655</v>
      </c>
    </row>
    <row r="9" spans="1:11" s="27" customFormat="1" x14ac:dyDescent="0.2">
      <c r="A9" s="20" t="s">
        <v>9</v>
      </c>
      <c r="B9" s="19">
        <v>103.761</v>
      </c>
      <c r="C9" s="19">
        <v>112.04600000000001</v>
      </c>
      <c r="D9" s="19">
        <v>117.866</v>
      </c>
      <c r="E9" s="19">
        <v>123.857</v>
      </c>
      <c r="F9" s="19">
        <v>129.768</v>
      </c>
      <c r="G9" s="19">
        <v>135.59899999999999</v>
      </c>
      <c r="H9" s="19">
        <v>141.84299999999999</v>
      </c>
      <c r="I9" s="21">
        <f>H9-B9</f>
        <v>38.081999999999994</v>
      </c>
      <c r="J9" s="22">
        <f>I9/B9</f>
        <v>0.36701650909301176</v>
      </c>
      <c r="K9" s="22">
        <f>I9/I63</f>
        <v>5.8754827193046109E-2</v>
      </c>
    </row>
    <row r="10" spans="1:11" s="23" customFormat="1" x14ac:dyDescent="0.2">
      <c r="A10" s="20" t="s">
        <v>57</v>
      </c>
      <c r="B10" s="19">
        <v>71.191000000000003</v>
      </c>
      <c r="C10" s="19">
        <v>75.665000000000006</v>
      </c>
      <c r="D10" s="19">
        <v>80.778999999999996</v>
      </c>
      <c r="E10" s="19">
        <v>84.117999999999995</v>
      </c>
      <c r="F10" s="19">
        <v>87.847999999999999</v>
      </c>
      <c r="G10" s="19">
        <v>92.897999999999996</v>
      </c>
      <c r="H10" s="19">
        <v>107.08199999999999</v>
      </c>
      <c r="I10" s="21">
        <f>H10-B10</f>
        <v>35.890999999999991</v>
      </c>
      <c r="J10" s="22">
        <f>I10/B10</f>
        <v>0.50415080557935676</v>
      </c>
      <c r="K10" s="22">
        <f>I10/I63</f>
        <v>5.5374442066740658E-2</v>
      </c>
    </row>
    <row r="11" spans="1:11" x14ac:dyDescent="0.2">
      <c r="A11" s="16"/>
      <c r="B11" s="25"/>
      <c r="C11" s="25"/>
      <c r="D11" s="25"/>
      <c r="E11" s="25"/>
      <c r="F11" s="25"/>
      <c r="G11" s="25"/>
      <c r="H11" s="25"/>
      <c r="I11" s="21"/>
      <c r="J11" s="30"/>
      <c r="K11" s="30"/>
    </row>
    <row r="12" spans="1:11" s="15" customFormat="1" x14ac:dyDescent="0.2">
      <c r="A12" s="32" t="s">
        <v>12</v>
      </c>
      <c r="B12" s="33">
        <f t="shared" ref="B12:H12" si="0">SUM(B8:B10)</f>
        <v>472.06400000000008</v>
      </c>
      <c r="C12" s="33">
        <f t="shared" si="0"/>
        <v>507.00100000000003</v>
      </c>
      <c r="D12" s="33">
        <f t="shared" si="0"/>
        <v>539.66399999999999</v>
      </c>
      <c r="E12" s="33">
        <f t="shared" si="0"/>
        <v>570.49900000000002</v>
      </c>
      <c r="F12" s="33">
        <f t="shared" si="0"/>
        <v>598.20999999999992</v>
      </c>
      <c r="G12" s="33">
        <f t="shared" si="0"/>
        <v>624.73</v>
      </c>
      <c r="H12" s="33">
        <f t="shared" si="0"/>
        <v>660.79700000000003</v>
      </c>
      <c r="I12" s="21">
        <f>H12-B12</f>
        <v>188.73299999999995</v>
      </c>
      <c r="J12" s="35">
        <f>I12/B12</f>
        <v>0.39980384015726661</v>
      </c>
      <c r="K12" s="35">
        <f>I12/I63</f>
        <v>0.29118677592104331</v>
      </c>
    </row>
    <row r="13" spans="1:11" x14ac:dyDescent="0.2">
      <c r="A13" s="16"/>
      <c r="B13" s="25"/>
      <c r="C13" s="25"/>
      <c r="D13" s="25"/>
      <c r="E13" s="25"/>
      <c r="F13" s="25"/>
      <c r="G13" s="25"/>
      <c r="H13" s="25"/>
      <c r="I13" s="21"/>
      <c r="J13" s="30"/>
      <c r="K13" s="30"/>
    </row>
    <row r="14" spans="1:11" s="23" customFormat="1" x14ac:dyDescent="0.2">
      <c r="A14" s="20" t="s">
        <v>13</v>
      </c>
      <c r="B14" s="19">
        <v>374.85</v>
      </c>
      <c r="C14" s="19">
        <v>391.15899999999999</v>
      </c>
      <c r="D14" s="19">
        <v>405.654</v>
      </c>
      <c r="E14" s="19">
        <v>422.32</v>
      </c>
      <c r="F14" s="19">
        <v>438.12299999999999</v>
      </c>
      <c r="G14" s="19">
        <v>450.916</v>
      </c>
      <c r="H14" s="19">
        <v>461.916</v>
      </c>
      <c r="I14" s="21">
        <f>H14-B14</f>
        <v>87.065999999999974</v>
      </c>
      <c r="J14" s="22">
        <f>I14/B14</f>
        <v>0.23226890756302512</v>
      </c>
      <c r="K14" s="22">
        <f>I14/I63</f>
        <v>0.13432980894884072</v>
      </c>
    </row>
    <row r="15" spans="1:11" s="15" customFormat="1" x14ac:dyDescent="0.2">
      <c r="A15" s="16" t="s">
        <v>58</v>
      </c>
      <c r="B15" s="25">
        <v>26.448</v>
      </c>
      <c r="C15" s="25">
        <v>28.83</v>
      </c>
      <c r="D15" s="36">
        <v>31.108000000000001</v>
      </c>
      <c r="E15" s="36">
        <v>33.534999999999997</v>
      </c>
      <c r="F15" s="36">
        <v>35.158999999999999</v>
      </c>
      <c r="G15" s="36">
        <v>37.393000000000001</v>
      </c>
      <c r="H15" s="19">
        <v>39.389000000000003</v>
      </c>
      <c r="I15" s="21">
        <f t="shared" ref="I15:I20" si="1">H15-B15</f>
        <v>12.941000000000003</v>
      </c>
      <c r="J15" s="22">
        <f t="shared" ref="J15:J20" si="2">I15/B15</f>
        <v>0.48929975801572906</v>
      </c>
      <c r="K15" s="35">
        <f>I15/I63</f>
        <v>1.9966026435197994E-2</v>
      </c>
    </row>
    <row r="16" spans="1:11" s="15" customFormat="1" x14ac:dyDescent="0.2">
      <c r="A16" s="16" t="s">
        <v>15</v>
      </c>
      <c r="B16" s="25">
        <v>24.651</v>
      </c>
      <c r="C16" s="25">
        <v>26.036000000000001</v>
      </c>
      <c r="D16" s="36">
        <v>27.547999999999998</v>
      </c>
      <c r="E16" s="36">
        <v>28.884</v>
      </c>
      <c r="F16" s="36">
        <v>30.478999999999999</v>
      </c>
      <c r="G16" s="36">
        <v>32.082000000000001</v>
      </c>
      <c r="H16" s="19">
        <v>33.408999999999999</v>
      </c>
      <c r="I16" s="21">
        <f t="shared" si="1"/>
        <v>8.7579999999999991</v>
      </c>
      <c r="J16" s="22">
        <f t="shared" si="2"/>
        <v>0.35527970467729503</v>
      </c>
      <c r="K16" s="35">
        <f>I16/I63</f>
        <v>1.3512283403095895E-2</v>
      </c>
    </row>
    <row r="17" spans="1:11" s="26" customFormat="1" x14ac:dyDescent="0.2">
      <c r="A17" s="16" t="s">
        <v>51</v>
      </c>
      <c r="B17" s="25">
        <v>321.14299999999997</v>
      </c>
      <c r="C17" s="25">
        <v>334.26799999999997</v>
      </c>
      <c r="D17" s="25">
        <v>343.86500000000001</v>
      </c>
      <c r="E17" s="25">
        <v>355.49400000000003</v>
      </c>
      <c r="F17" s="25">
        <v>363.28300000000002</v>
      </c>
      <c r="G17" s="25">
        <v>370.02300000000002</v>
      </c>
      <c r="H17" s="25">
        <v>376.78699999999998</v>
      </c>
      <c r="I17" s="21">
        <f t="shared" si="1"/>
        <v>55.644000000000005</v>
      </c>
      <c r="J17" s="22">
        <f t="shared" si="2"/>
        <v>0.17326860619723927</v>
      </c>
      <c r="K17" s="35">
        <f>I17/I63</f>
        <v>8.5850365115536439E-2</v>
      </c>
    </row>
    <row r="18" spans="1:11" s="23" customFormat="1" x14ac:dyDescent="0.2">
      <c r="A18" s="20" t="s">
        <v>18</v>
      </c>
      <c r="B18" s="19">
        <v>403.93599999999998</v>
      </c>
      <c r="C18" s="19">
        <v>414.54</v>
      </c>
      <c r="D18" s="19">
        <v>436.75599999999997</v>
      </c>
      <c r="E18" s="19">
        <v>463.47500000000002</v>
      </c>
      <c r="F18" s="19">
        <v>487.42500000000001</v>
      </c>
      <c r="G18" s="19">
        <v>508.92700000000002</v>
      </c>
      <c r="H18" s="19">
        <v>528.10599999999999</v>
      </c>
      <c r="I18" s="21">
        <f t="shared" si="1"/>
        <v>124.17000000000002</v>
      </c>
      <c r="J18" s="22">
        <f t="shared" si="2"/>
        <v>0.30740018220708237</v>
      </c>
      <c r="K18" s="22">
        <f>I18/I63</f>
        <v>0.19157572849536625</v>
      </c>
    </row>
    <row r="19" spans="1:11" s="23" customFormat="1" x14ac:dyDescent="0.2">
      <c r="A19" s="20" t="s">
        <v>16</v>
      </c>
      <c r="B19" s="19">
        <v>8.9239999999999995</v>
      </c>
      <c r="C19" s="19">
        <v>9.6029999999999998</v>
      </c>
      <c r="D19" s="19">
        <v>11.143000000000001</v>
      </c>
      <c r="E19" s="19">
        <v>12.052</v>
      </c>
      <c r="F19" s="19">
        <v>12.522</v>
      </c>
      <c r="G19" s="19">
        <v>12.992000000000001</v>
      </c>
      <c r="H19" s="19">
        <v>13.462</v>
      </c>
      <c r="I19" s="21">
        <f t="shared" si="1"/>
        <v>4.5380000000000003</v>
      </c>
      <c r="J19" s="22">
        <f t="shared" si="2"/>
        <v>0.50851636037651282</v>
      </c>
      <c r="K19" s="22">
        <f>I19/I63</f>
        <v>7.0014549078841262E-3</v>
      </c>
    </row>
    <row r="20" spans="1:11" s="23" customFormat="1" x14ac:dyDescent="0.2">
      <c r="A20" s="20" t="s">
        <v>20</v>
      </c>
      <c r="B20" s="19">
        <v>5.5</v>
      </c>
      <c r="C20" s="19">
        <v>6.2009999999999996</v>
      </c>
      <c r="D20" s="19">
        <v>6.9</v>
      </c>
      <c r="E20" s="19">
        <v>7.4</v>
      </c>
      <c r="F20" s="19">
        <v>7.7</v>
      </c>
      <c r="G20" s="19">
        <v>7.9</v>
      </c>
      <c r="H20" s="19">
        <v>8.1999999999999993</v>
      </c>
      <c r="I20" s="21">
        <f t="shared" si="1"/>
        <v>2.6999999999999993</v>
      </c>
      <c r="J20" s="22">
        <f t="shared" si="2"/>
        <v>0.4909090909090908</v>
      </c>
      <c r="K20" s="22">
        <f>I20/I63</f>
        <v>4.1656959566520792E-3</v>
      </c>
    </row>
    <row r="21" spans="1:11" s="23" customFormat="1" x14ac:dyDescent="0.2">
      <c r="A21" s="37"/>
      <c r="B21" s="19"/>
      <c r="C21" s="19"/>
      <c r="D21" s="19"/>
      <c r="E21" s="19"/>
      <c r="F21" s="19"/>
      <c r="G21" s="19"/>
      <c r="H21" s="19"/>
      <c r="I21" s="21"/>
      <c r="J21" s="22"/>
      <c r="K21" s="22"/>
    </row>
    <row r="22" spans="1:11" s="15" customFormat="1" x14ac:dyDescent="0.2">
      <c r="A22" s="32" t="s">
        <v>59</v>
      </c>
      <c r="B22" s="33">
        <f t="shared" ref="B22:H22" si="3">SUM(B14,B17,B18,B19,B20)</f>
        <v>1114.3529999999998</v>
      </c>
      <c r="C22" s="33">
        <f t="shared" si="3"/>
        <v>1155.771</v>
      </c>
      <c r="D22" s="33">
        <f t="shared" si="3"/>
        <v>1204.3180000000002</v>
      </c>
      <c r="E22" s="33">
        <f t="shared" si="3"/>
        <v>1260.7410000000002</v>
      </c>
      <c r="F22" s="33">
        <f t="shared" si="3"/>
        <v>1309.0529999999999</v>
      </c>
      <c r="G22" s="33">
        <f t="shared" si="3"/>
        <v>1350.758</v>
      </c>
      <c r="H22" s="33">
        <f t="shared" si="3"/>
        <v>1388.471</v>
      </c>
      <c r="I22" s="21">
        <f>H22-B22</f>
        <v>274.11800000000017</v>
      </c>
      <c r="J22" s="35">
        <f>I22/B22</f>
        <v>0.24598847941361507</v>
      </c>
      <c r="K22" s="35">
        <f>I22/I63</f>
        <v>0.42292305342427988</v>
      </c>
    </row>
    <row r="23" spans="1:11" x14ac:dyDescent="0.2">
      <c r="A23" s="16"/>
      <c r="B23" s="25"/>
      <c r="C23" s="25"/>
      <c r="D23" s="25"/>
      <c r="E23" s="25"/>
      <c r="F23" s="25"/>
      <c r="G23" s="25"/>
      <c r="H23" s="25"/>
      <c r="I23" s="21"/>
      <c r="J23" s="30"/>
      <c r="K23" s="30"/>
    </row>
    <row r="24" spans="1:11" s="15" customFormat="1" x14ac:dyDescent="0.2">
      <c r="A24" s="16" t="s">
        <v>60</v>
      </c>
      <c r="B24" s="25">
        <v>121.10599999999999</v>
      </c>
      <c r="C24" s="25">
        <v>137.88</v>
      </c>
      <c r="D24" s="25">
        <v>150.08500000000001</v>
      </c>
      <c r="E24" s="25">
        <v>157.982</v>
      </c>
      <c r="F24" s="25">
        <v>163.851</v>
      </c>
      <c r="G24" s="25">
        <v>166.952</v>
      </c>
      <c r="H24" s="25">
        <v>168.67099999999999</v>
      </c>
      <c r="I24" s="21">
        <f>H24-B24</f>
        <v>47.564999999999998</v>
      </c>
      <c r="J24" s="35">
        <f>I24/B24</f>
        <v>0.39275510709626277</v>
      </c>
      <c r="K24" s="35">
        <f>I24/I63</f>
        <v>7.338567710302081E-2</v>
      </c>
    </row>
    <row r="25" spans="1:11" s="27" customFormat="1" x14ac:dyDescent="0.2">
      <c r="A25" s="20" t="s">
        <v>61</v>
      </c>
      <c r="B25" s="19">
        <v>142.93</v>
      </c>
      <c r="C25" s="19">
        <v>153.858</v>
      </c>
      <c r="D25" s="19">
        <v>167.095</v>
      </c>
      <c r="E25" s="19">
        <v>176.983</v>
      </c>
      <c r="F25" s="19">
        <v>185.21199999999999</v>
      </c>
      <c r="G25" s="19">
        <v>191.91900000000001</v>
      </c>
      <c r="H25" s="19">
        <v>197.209</v>
      </c>
      <c r="I25" s="21">
        <f t="shared" ref="I25:I29" si="4">H25-B25</f>
        <v>54.278999999999996</v>
      </c>
      <c r="J25" s="35">
        <f t="shared" ref="J25:J30" si="5">I25/B25</f>
        <v>0.37975932274539981</v>
      </c>
      <c r="K25" s="22">
        <f>I25/I63</f>
        <v>8.374437438189565E-2</v>
      </c>
    </row>
    <row r="26" spans="1:11" s="27" customFormat="1" x14ac:dyDescent="0.2">
      <c r="A26" s="20" t="s">
        <v>25</v>
      </c>
      <c r="B26" s="19">
        <v>13.635999999999999</v>
      </c>
      <c r="C26" s="19">
        <v>14.231</v>
      </c>
      <c r="D26" s="19">
        <v>14.997</v>
      </c>
      <c r="E26" s="19">
        <v>15.43</v>
      </c>
      <c r="F26" s="19">
        <v>15.736000000000001</v>
      </c>
      <c r="G26" s="19">
        <v>16.044</v>
      </c>
      <c r="H26" s="19">
        <v>16.353999999999999</v>
      </c>
      <c r="I26" s="21">
        <f t="shared" si="4"/>
        <v>2.718</v>
      </c>
      <c r="J26" s="35">
        <f t="shared" si="5"/>
        <v>0.19932531534174244</v>
      </c>
      <c r="K26" s="22">
        <f>I26/I63</f>
        <v>4.1934672630297605E-3</v>
      </c>
    </row>
    <row r="27" spans="1:11" s="15" customFormat="1" x14ac:dyDescent="0.2">
      <c r="A27" s="16" t="s">
        <v>62</v>
      </c>
      <c r="B27" s="25">
        <v>4.5069999999999997</v>
      </c>
      <c r="C27" s="25">
        <v>5.0359999999999996</v>
      </c>
      <c r="D27" s="25">
        <v>5.0359999999999996</v>
      </c>
      <c r="E27" s="25">
        <v>5.0359999999999996</v>
      </c>
      <c r="F27" s="19">
        <v>5.0359999999999996</v>
      </c>
      <c r="G27" s="19">
        <v>5.0359999999999996</v>
      </c>
      <c r="H27" s="19">
        <v>5.0359999999999996</v>
      </c>
      <c r="I27" s="21">
        <f t="shared" si="4"/>
        <v>0.52899999999999991</v>
      </c>
      <c r="J27" s="35">
        <f t="shared" si="5"/>
        <v>0.11737297537164409</v>
      </c>
      <c r="K27" s="35">
        <f>I27/I63</f>
        <v>8.1616783743294452E-4</v>
      </c>
    </row>
    <row r="28" spans="1:11" s="23" customFormat="1" x14ac:dyDescent="0.2">
      <c r="A28" s="20" t="s">
        <v>11</v>
      </c>
      <c r="B28" s="19">
        <v>53.658999999999999</v>
      </c>
      <c r="C28" s="19">
        <v>60.302</v>
      </c>
      <c r="D28" s="19">
        <v>65.528999999999996</v>
      </c>
      <c r="E28" s="19">
        <v>72.911000000000001</v>
      </c>
      <c r="F28" s="19">
        <v>78.605999999999995</v>
      </c>
      <c r="G28" s="19">
        <v>83.426000000000002</v>
      </c>
      <c r="H28" s="19">
        <v>92.162999999999997</v>
      </c>
      <c r="I28" s="21">
        <f t="shared" si="4"/>
        <v>38.503999999999998</v>
      </c>
      <c r="J28" s="35">
        <f t="shared" si="5"/>
        <v>0.7175683482733558</v>
      </c>
      <c r="K28" s="22">
        <f>I28/I63</f>
        <v>5.9405910042567296E-2</v>
      </c>
    </row>
    <row r="29" spans="1:11" s="26" customFormat="1" x14ac:dyDescent="0.2">
      <c r="A29" s="16" t="s">
        <v>28</v>
      </c>
      <c r="B29" s="25">
        <v>89.462000000000003</v>
      </c>
      <c r="C29" s="25">
        <v>99.01</v>
      </c>
      <c r="D29" s="25">
        <v>107.934</v>
      </c>
      <c r="E29" s="25">
        <v>115.066</v>
      </c>
      <c r="F29" s="25">
        <v>121.133</v>
      </c>
      <c r="G29" s="25">
        <v>126.539</v>
      </c>
      <c r="H29" s="19">
        <v>131.167</v>
      </c>
      <c r="I29" s="21">
        <f t="shared" si="4"/>
        <v>41.704999999999998</v>
      </c>
      <c r="J29" s="35">
        <f t="shared" si="5"/>
        <v>0.4661755829290648</v>
      </c>
      <c r="K29" s="35">
        <f>I29/I63</f>
        <v>6.434457402673148E-2</v>
      </c>
    </row>
    <row r="30" spans="1:11" s="40" customFormat="1" x14ac:dyDescent="0.2">
      <c r="A30" s="16" t="s">
        <v>63</v>
      </c>
      <c r="B30" s="31">
        <v>27.268999999999998</v>
      </c>
      <c r="C30" s="31">
        <v>30.863</v>
      </c>
      <c r="D30" s="31">
        <v>34.116999999999997</v>
      </c>
      <c r="E30" s="31">
        <v>35.241999999999997</v>
      </c>
      <c r="F30" s="31">
        <v>35.912999999999997</v>
      </c>
      <c r="G30" s="31">
        <v>36.631</v>
      </c>
      <c r="H30" s="19">
        <v>36.744999999999997</v>
      </c>
      <c r="I30" s="21">
        <f>H30-B30</f>
        <v>9.4759999999999991</v>
      </c>
      <c r="J30" s="35">
        <f t="shared" si="5"/>
        <v>0.34750082511276542</v>
      </c>
      <c r="K30" s="35">
        <f>I30/I63</f>
        <v>1.4620049957494486E-2</v>
      </c>
    </row>
    <row r="31" spans="1:11" x14ac:dyDescent="0.2">
      <c r="A31" s="37"/>
      <c r="B31" s="19"/>
      <c r="C31" s="19"/>
      <c r="D31" s="19"/>
      <c r="E31" s="19"/>
      <c r="F31" s="19"/>
      <c r="G31" s="19"/>
      <c r="H31" s="19"/>
      <c r="I31" s="21"/>
      <c r="J31" s="22"/>
      <c r="K31" s="22"/>
    </row>
    <row r="32" spans="1:11" s="40" customFormat="1" x14ac:dyDescent="0.2">
      <c r="A32" s="32" t="s">
        <v>30</v>
      </c>
      <c r="B32" s="33">
        <f t="shared" ref="B32:H32" si="6">SUM(B24,B25,B26,B27,B28,B29)</f>
        <v>425.3</v>
      </c>
      <c r="C32" s="33">
        <f t="shared" si="6"/>
        <v>470.31700000000001</v>
      </c>
      <c r="D32" s="33">
        <f t="shared" si="6"/>
        <v>510.67600000000004</v>
      </c>
      <c r="E32" s="33">
        <f t="shared" si="6"/>
        <v>543.40800000000002</v>
      </c>
      <c r="F32" s="33">
        <f t="shared" si="6"/>
        <v>569.57399999999996</v>
      </c>
      <c r="G32" s="33">
        <f t="shared" si="6"/>
        <v>589.91599999999994</v>
      </c>
      <c r="H32" s="33">
        <f t="shared" si="6"/>
        <v>610.6</v>
      </c>
      <c r="I32" s="21">
        <f>H32-B32</f>
        <v>185.3</v>
      </c>
      <c r="J32" s="35">
        <f>I32/B32</f>
        <v>0.43569245238655069</v>
      </c>
      <c r="K32" s="35">
        <f>I32/I63</f>
        <v>0.28589017065467798</v>
      </c>
    </row>
    <row r="33" spans="1:11" s="40" customFormat="1" x14ac:dyDescent="0.2">
      <c r="A33" s="37"/>
      <c r="B33" s="19"/>
      <c r="C33" s="19"/>
      <c r="D33" s="19"/>
      <c r="E33" s="19"/>
      <c r="F33" s="19"/>
      <c r="G33" s="19"/>
      <c r="H33" s="19"/>
      <c r="I33" s="21"/>
      <c r="J33" s="22"/>
      <c r="K33" s="22"/>
    </row>
    <row r="34" spans="1:11" s="40" customFormat="1" ht="12.75" customHeight="1" x14ac:dyDescent="0.2">
      <c r="A34" s="20" t="s">
        <v>64</v>
      </c>
      <c r="B34" s="19">
        <v>207.339</v>
      </c>
      <c r="C34" s="19">
        <v>210.959</v>
      </c>
      <c r="D34" s="19">
        <v>217.56399999999999</v>
      </c>
      <c r="E34" s="19">
        <v>224.577</v>
      </c>
      <c r="F34" s="19">
        <v>231.25399999999999</v>
      </c>
      <c r="G34" s="19">
        <v>237.952</v>
      </c>
      <c r="H34" s="19">
        <v>245</v>
      </c>
      <c r="I34" s="21">
        <f>H34-B34</f>
        <v>37.661000000000001</v>
      </c>
      <c r="J34" s="22">
        <f>I34/B34</f>
        <v>0.1816397301038396</v>
      </c>
      <c r="K34" s="42" t="s">
        <v>27</v>
      </c>
    </row>
    <row r="35" spans="1:11" s="40" customFormat="1" ht="12.75" customHeight="1" x14ac:dyDescent="0.2">
      <c r="A35" s="20" t="s">
        <v>65</v>
      </c>
      <c r="B35" s="19">
        <v>61.043999999999997</v>
      </c>
      <c r="C35" s="19">
        <v>62.674999999999997</v>
      </c>
      <c r="D35" s="19">
        <v>64.394000000000005</v>
      </c>
      <c r="E35" s="19">
        <v>66.521000000000001</v>
      </c>
      <c r="F35" s="19">
        <v>67.974000000000004</v>
      </c>
      <c r="G35" s="19">
        <v>69.119</v>
      </c>
      <c r="H35" s="19">
        <v>70.33</v>
      </c>
      <c r="I35" s="21">
        <f>H35-B35</f>
        <v>9.2860000000000014</v>
      </c>
      <c r="J35" s="22">
        <f t="shared" ref="J35:J36" si="7">I35/B35</f>
        <v>0.15211978245200186</v>
      </c>
      <c r="K35" s="42" t="s">
        <v>27</v>
      </c>
    </row>
    <row r="36" spans="1:11" s="40" customFormat="1" ht="12.75" customHeight="1" x14ac:dyDescent="0.2">
      <c r="A36" s="20" t="s">
        <v>66</v>
      </c>
      <c r="B36" s="19">
        <v>111.753</v>
      </c>
      <c r="C36" s="19">
        <v>121.499</v>
      </c>
      <c r="D36" s="19">
        <v>130.43199999999999</v>
      </c>
      <c r="E36" s="19">
        <v>136.125</v>
      </c>
      <c r="F36" s="19">
        <v>138.78200000000001</v>
      </c>
      <c r="G36" s="19">
        <v>139.68600000000001</v>
      </c>
      <c r="H36" s="19">
        <v>139.851</v>
      </c>
      <c r="I36" s="21">
        <f>H36-B36</f>
        <v>28.097999999999999</v>
      </c>
      <c r="J36" s="22">
        <f t="shared" si="7"/>
        <v>0.25142949182572277</v>
      </c>
      <c r="K36" s="42" t="s">
        <v>27</v>
      </c>
    </row>
    <row r="37" spans="1:11" s="40" customFormat="1" ht="13.5" x14ac:dyDescent="0.25">
      <c r="A37" s="37"/>
      <c r="B37" s="19"/>
      <c r="C37" s="19"/>
      <c r="D37" s="19"/>
      <c r="E37" s="19"/>
      <c r="F37" s="19"/>
      <c r="G37" s="19"/>
      <c r="H37" s="19"/>
      <c r="I37" s="21"/>
      <c r="J37" s="83"/>
      <c r="K37" s="42"/>
    </row>
    <row r="38" spans="1:11" s="40" customFormat="1" x14ac:dyDescent="0.2">
      <c r="A38" s="32" t="s">
        <v>31</v>
      </c>
      <c r="B38" s="38">
        <f t="shared" ref="B38:H38" si="8">SUM(B34:B36)</f>
        <v>380.13599999999997</v>
      </c>
      <c r="C38" s="38">
        <f t="shared" si="8"/>
        <v>395.13300000000004</v>
      </c>
      <c r="D38" s="38">
        <f t="shared" si="8"/>
        <v>412.39</v>
      </c>
      <c r="E38" s="38">
        <f t="shared" si="8"/>
        <v>427.22300000000001</v>
      </c>
      <c r="F38" s="38">
        <f t="shared" si="8"/>
        <v>438.01</v>
      </c>
      <c r="G38" s="38">
        <f t="shared" si="8"/>
        <v>446.75700000000006</v>
      </c>
      <c r="H38" s="38">
        <f t="shared" si="8"/>
        <v>455.18099999999998</v>
      </c>
      <c r="I38" s="21">
        <f>H38-B38</f>
        <v>75.045000000000016</v>
      </c>
      <c r="J38" s="22">
        <f>SUM(I38/B38)</f>
        <v>0.19741618789064971</v>
      </c>
      <c r="K38" s="42" t="s">
        <v>27</v>
      </c>
    </row>
    <row r="39" spans="1:11" s="40" customFormat="1" x14ac:dyDescent="0.2">
      <c r="A39" s="32" t="s">
        <v>32</v>
      </c>
      <c r="B39" s="19"/>
      <c r="C39" s="19"/>
      <c r="D39" s="19"/>
      <c r="E39" s="19"/>
      <c r="F39" s="19"/>
      <c r="G39" s="19"/>
      <c r="H39" s="19"/>
      <c r="I39" s="21"/>
      <c r="J39" s="22"/>
      <c r="K39" s="42"/>
    </row>
    <row r="40" spans="1:11" s="40" customFormat="1" x14ac:dyDescent="0.2">
      <c r="A40" s="37"/>
      <c r="B40" s="19"/>
      <c r="C40" s="19"/>
      <c r="D40" s="19"/>
      <c r="E40" s="19"/>
      <c r="F40" s="19"/>
      <c r="G40" s="19"/>
      <c r="H40" s="19"/>
      <c r="I40" s="21"/>
      <c r="J40" s="22"/>
      <c r="K40" s="42"/>
    </row>
    <row r="41" spans="1:11" s="40" customFormat="1" x14ac:dyDescent="0.2">
      <c r="A41" s="16" t="s">
        <v>67</v>
      </c>
      <c r="B41" s="28">
        <v>8.5960000000000001</v>
      </c>
      <c r="C41" s="19">
        <v>8.7539999999999996</v>
      </c>
      <c r="D41" s="19">
        <v>8.9610000000000003</v>
      </c>
      <c r="E41" s="19">
        <v>9.2260000000000009</v>
      </c>
      <c r="F41" s="19">
        <v>9.5570000000000004</v>
      </c>
      <c r="G41" s="19">
        <v>9.9760000000000009</v>
      </c>
      <c r="H41" s="19">
        <v>10.497</v>
      </c>
      <c r="I41" s="21">
        <f>H41-B41</f>
        <v>1.9009999999999998</v>
      </c>
      <c r="J41" s="22">
        <f>SUM(I41/B41)</f>
        <v>0.22114937180083757</v>
      </c>
      <c r="K41" s="42" t="s">
        <v>27</v>
      </c>
    </row>
    <row r="42" spans="1:11" s="40" customFormat="1" x14ac:dyDescent="0.2">
      <c r="A42" s="16" t="s">
        <v>68</v>
      </c>
      <c r="B42" s="28">
        <v>43.018000000000001</v>
      </c>
      <c r="C42" s="19">
        <v>44.555999999999997</v>
      </c>
      <c r="D42" s="19">
        <v>49.167999999999999</v>
      </c>
      <c r="E42" s="19">
        <v>54.012</v>
      </c>
      <c r="F42" s="19">
        <v>58.643999999999998</v>
      </c>
      <c r="G42" s="19">
        <v>64.457999999999998</v>
      </c>
      <c r="H42" s="19">
        <v>71.566000000000003</v>
      </c>
      <c r="I42" s="21">
        <f>H42-B42</f>
        <v>28.548000000000002</v>
      </c>
      <c r="J42" s="22">
        <f t="shared" ref="J42:J45" si="9">SUM(I42/B42)</f>
        <v>0.66362917848342562</v>
      </c>
      <c r="K42" s="42" t="s">
        <v>27</v>
      </c>
    </row>
    <row r="43" spans="1:11" s="40" customFormat="1" x14ac:dyDescent="0.2">
      <c r="A43" s="47" t="s">
        <v>35</v>
      </c>
      <c r="B43" s="28">
        <v>33.529000000000003</v>
      </c>
      <c r="C43" s="28">
        <v>34.640999999999998</v>
      </c>
      <c r="D43" s="28">
        <v>37.905000000000001</v>
      </c>
      <c r="E43" s="28">
        <v>41.045000000000002</v>
      </c>
      <c r="F43" s="28">
        <v>45.468000000000004</v>
      </c>
      <c r="G43" s="28">
        <v>50.947000000000003</v>
      </c>
      <c r="H43" s="28">
        <v>57.588999999999999</v>
      </c>
      <c r="I43" s="21">
        <f>H43-B43</f>
        <v>24.059999999999995</v>
      </c>
      <c r="J43" s="22">
        <f t="shared" si="9"/>
        <v>0.71758775984968215</v>
      </c>
      <c r="K43" s="42" t="s">
        <v>27</v>
      </c>
    </row>
    <row r="44" spans="1:11" s="40" customFormat="1" x14ac:dyDescent="0.2">
      <c r="A44" s="20" t="s">
        <v>69</v>
      </c>
      <c r="B44" s="28">
        <v>44.594999999999999</v>
      </c>
      <c r="C44" s="19">
        <v>49.557000000000002</v>
      </c>
      <c r="D44" s="19">
        <v>54.686</v>
      </c>
      <c r="E44" s="19">
        <v>60.892000000000003</v>
      </c>
      <c r="F44" s="19">
        <v>68.55</v>
      </c>
      <c r="G44" s="19">
        <v>78.233999999999995</v>
      </c>
      <c r="H44" s="19">
        <v>90.823999999999998</v>
      </c>
      <c r="I44" s="21">
        <f>H44-B44</f>
        <v>46.228999999999999</v>
      </c>
      <c r="J44" s="22">
        <f t="shared" si="9"/>
        <v>1.0366408790223118</v>
      </c>
      <c r="K44" s="39" t="s">
        <v>27</v>
      </c>
    </row>
    <row r="45" spans="1:11" s="40" customFormat="1" x14ac:dyDescent="0.2">
      <c r="A45" s="16" t="s">
        <v>70</v>
      </c>
      <c r="B45" s="28">
        <v>10.161</v>
      </c>
      <c r="C45" s="19">
        <v>11.12</v>
      </c>
      <c r="D45" s="19">
        <v>11.645</v>
      </c>
      <c r="E45" s="19">
        <v>12.294</v>
      </c>
      <c r="F45" s="19">
        <v>13.048</v>
      </c>
      <c r="G45" s="19">
        <v>13.941000000000001</v>
      </c>
      <c r="H45" s="19">
        <v>15.012</v>
      </c>
      <c r="I45" s="21">
        <f>H45-B45</f>
        <v>4.8510000000000009</v>
      </c>
      <c r="J45" s="22">
        <f t="shared" si="9"/>
        <v>0.4774136403897255</v>
      </c>
      <c r="K45" s="42" t="s">
        <v>27</v>
      </c>
    </row>
    <row r="46" spans="1:11" s="40" customFormat="1" ht="13.5" x14ac:dyDescent="0.25">
      <c r="A46" s="32"/>
      <c r="B46" s="84"/>
      <c r="C46" s="84"/>
      <c r="D46" s="84"/>
      <c r="E46" s="84"/>
      <c r="F46" s="84"/>
      <c r="G46" s="84"/>
      <c r="H46" s="84"/>
      <c r="I46" s="21"/>
      <c r="J46" s="83"/>
      <c r="K46" s="42"/>
    </row>
    <row r="47" spans="1:11" s="40" customFormat="1" x14ac:dyDescent="0.2">
      <c r="A47" s="32" t="s">
        <v>31</v>
      </c>
      <c r="B47" s="38">
        <f>SUM(B41,B43,B44,B45)</f>
        <v>96.881</v>
      </c>
      <c r="C47" s="38">
        <f>SUM(C41,C43,C44,C45)</f>
        <v>104.072</v>
      </c>
      <c r="D47" s="38">
        <f t="shared" ref="D47:H47" si="10">SUM(D41,D43,D44,D45)</f>
        <v>113.19699999999999</v>
      </c>
      <c r="E47" s="38">
        <f t="shared" si="10"/>
        <v>123.45700000000001</v>
      </c>
      <c r="F47" s="38">
        <f t="shared" si="10"/>
        <v>136.62299999999999</v>
      </c>
      <c r="G47" s="38">
        <f t="shared" si="10"/>
        <v>153.09799999999998</v>
      </c>
      <c r="H47" s="38">
        <f t="shared" si="10"/>
        <v>173.922</v>
      </c>
      <c r="I47" s="21">
        <f>H47-B47</f>
        <v>77.040999999999997</v>
      </c>
      <c r="J47" s="22">
        <f>SUM(I47/B47)</f>
        <v>0.79521268360153174</v>
      </c>
      <c r="K47" s="42" t="s">
        <v>27</v>
      </c>
    </row>
    <row r="48" spans="1:11" s="40" customFormat="1" ht="13.5" x14ac:dyDescent="0.25">
      <c r="A48" s="32" t="s">
        <v>37</v>
      </c>
      <c r="B48" s="84"/>
      <c r="C48" s="84"/>
      <c r="D48" s="84"/>
      <c r="E48" s="84"/>
      <c r="F48" s="84"/>
      <c r="G48" s="84"/>
      <c r="H48" s="84"/>
      <c r="I48" s="21"/>
      <c r="J48" s="83"/>
      <c r="K48" s="42"/>
    </row>
    <row r="49" spans="1:11" s="40" customFormat="1" ht="13.5" x14ac:dyDescent="0.25">
      <c r="A49" s="32"/>
      <c r="B49" s="84"/>
      <c r="C49" s="84"/>
      <c r="D49" s="84"/>
      <c r="E49" s="84"/>
      <c r="F49" s="84"/>
      <c r="G49" s="84"/>
      <c r="H49" s="84"/>
      <c r="I49" s="21"/>
      <c r="J49" s="83"/>
      <c r="K49" s="42"/>
    </row>
    <row r="50" spans="1:11" s="23" customFormat="1" x14ac:dyDescent="0.2">
      <c r="A50" s="20" t="s">
        <v>71</v>
      </c>
      <c r="B50" s="19">
        <v>31.895</v>
      </c>
      <c r="C50" s="19">
        <v>33.902999999999999</v>
      </c>
      <c r="D50" s="19">
        <v>35.703000000000003</v>
      </c>
      <c r="E50" s="19">
        <v>36.945999999999998</v>
      </c>
      <c r="F50" s="19">
        <v>37.555999999999997</v>
      </c>
      <c r="G50" s="19">
        <v>37.65</v>
      </c>
      <c r="H50" s="19">
        <v>37.911999999999999</v>
      </c>
      <c r="I50" s="21">
        <f>H50-B50</f>
        <v>6.0169999999999995</v>
      </c>
      <c r="J50" s="35">
        <f>I50/B50</f>
        <v>0.18865025866123217</v>
      </c>
      <c r="K50" s="39" t="s">
        <v>27</v>
      </c>
    </row>
    <row r="51" spans="1:11" s="40" customFormat="1" x14ac:dyDescent="0.2">
      <c r="A51" s="16" t="s">
        <v>72</v>
      </c>
      <c r="B51" s="25">
        <v>40.259</v>
      </c>
      <c r="C51" s="25">
        <v>43.621000000000002</v>
      </c>
      <c r="D51" s="25">
        <v>47.216999999999999</v>
      </c>
      <c r="E51" s="25">
        <v>51.768000000000001</v>
      </c>
      <c r="F51" s="25">
        <v>54.911999999999999</v>
      </c>
      <c r="G51" s="25">
        <v>57.956000000000003</v>
      </c>
      <c r="H51" s="25">
        <v>61.06</v>
      </c>
      <c r="I51" s="21">
        <f>H51-B51</f>
        <v>20.801000000000002</v>
      </c>
      <c r="J51" s="35">
        <f t="shared" ref="J51:J54" si="11">I51/B51</f>
        <v>0.51667950023597209</v>
      </c>
      <c r="K51" s="42" t="s">
        <v>27</v>
      </c>
    </row>
    <row r="52" spans="1:11" s="40" customFormat="1" x14ac:dyDescent="0.2">
      <c r="A52" s="16" t="s">
        <v>38</v>
      </c>
      <c r="B52" s="25">
        <v>5.62</v>
      </c>
      <c r="C52" s="25">
        <v>5.7140000000000004</v>
      </c>
      <c r="D52" s="25">
        <v>5.9390000000000001</v>
      </c>
      <c r="E52" s="25">
        <v>6.1660000000000004</v>
      </c>
      <c r="F52" s="25">
        <v>6.3360000000000003</v>
      </c>
      <c r="G52" s="25">
        <v>6.5069999999999997</v>
      </c>
      <c r="H52" s="25">
        <v>6.68</v>
      </c>
      <c r="I52" s="21">
        <f>H52-B52</f>
        <v>1.0599999999999996</v>
      </c>
      <c r="J52" s="35">
        <f t="shared" si="11"/>
        <v>0.18861209964412803</v>
      </c>
      <c r="K52" s="42" t="s">
        <v>27</v>
      </c>
    </row>
    <row r="53" spans="1:11" s="40" customFormat="1" x14ac:dyDescent="0.2">
      <c r="A53" s="16" t="s">
        <v>39</v>
      </c>
      <c r="B53" s="25">
        <v>24.617999999999999</v>
      </c>
      <c r="C53" s="25">
        <v>26.443999999999999</v>
      </c>
      <c r="D53" s="25">
        <v>28.27</v>
      </c>
      <c r="E53" s="25">
        <v>30.096</v>
      </c>
      <c r="F53" s="25">
        <v>31.922000000000001</v>
      </c>
      <c r="G53" s="25">
        <v>33.747999999999998</v>
      </c>
      <c r="H53" s="25">
        <v>35.573999999999998</v>
      </c>
      <c r="I53" s="21">
        <f>H53-B53</f>
        <v>10.956</v>
      </c>
      <c r="J53" s="35">
        <f t="shared" si="11"/>
        <v>0.44504021447721182</v>
      </c>
      <c r="K53" s="42" t="s">
        <v>27</v>
      </c>
    </row>
    <row r="54" spans="1:11" s="40" customFormat="1" x14ac:dyDescent="0.2">
      <c r="A54" s="16" t="s">
        <v>40</v>
      </c>
      <c r="B54" s="25">
        <v>21.614999999999998</v>
      </c>
      <c r="C54" s="25">
        <v>23.459</v>
      </c>
      <c r="D54" s="25">
        <v>25.138999999999999</v>
      </c>
      <c r="E54" s="25">
        <v>26.725999999999999</v>
      </c>
      <c r="F54" s="25">
        <v>28.297999999999998</v>
      </c>
      <c r="G54" s="25">
        <v>29.742000000000001</v>
      </c>
      <c r="H54" s="25">
        <v>31.187999999999999</v>
      </c>
      <c r="I54" s="21">
        <f>H54-B54</f>
        <v>9.5730000000000004</v>
      </c>
      <c r="J54" s="35">
        <f t="shared" si="11"/>
        <v>0.44288688410825822</v>
      </c>
      <c r="K54" s="42" t="s">
        <v>27</v>
      </c>
    </row>
    <row r="55" spans="1:11" s="40" customFormat="1" ht="13.5" x14ac:dyDescent="0.25">
      <c r="A55" s="32"/>
      <c r="B55" s="19"/>
      <c r="C55" s="19"/>
      <c r="D55" s="19"/>
      <c r="E55" s="19"/>
      <c r="F55" s="19"/>
      <c r="G55" s="19"/>
      <c r="H55" s="19"/>
      <c r="I55" s="21"/>
      <c r="J55" s="83"/>
      <c r="K55" s="42"/>
    </row>
    <row r="56" spans="1:11" s="40" customFormat="1" x14ac:dyDescent="0.2">
      <c r="A56" s="32" t="s">
        <v>41</v>
      </c>
      <c r="B56" s="38">
        <f t="shared" ref="B56:H56" si="12">SUM(B50:B54)</f>
        <v>124.00699999999999</v>
      </c>
      <c r="C56" s="38">
        <f t="shared" si="12"/>
        <v>133.14099999999999</v>
      </c>
      <c r="D56" s="38">
        <f t="shared" si="12"/>
        <v>142.268</v>
      </c>
      <c r="E56" s="38">
        <f t="shared" si="12"/>
        <v>151.702</v>
      </c>
      <c r="F56" s="38">
        <f t="shared" si="12"/>
        <v>159.024</v>
      </c>
      <c r="G56" s="38">
        <f t="shared" si="12"/>
        <v>165.60299999999998</v>
      </c>
      <c r="H56" s="38">
        <f t="shared" si="12"/>
        <v>172.41399999999999</v>
      </c>
      <c r="I56" s="21">
        <f>H56-B56</f>
        <v>48.406999999999996</v>
      </c>
      <c r="J56" s="22">
        <f>SUM(I56/B56)</f>
        <v>0.39035699597603363</v>
      </c>
      <c r="K56" s="42" t="s">
        <v>27</v>
      </c>
    </row>
    <row r="57" spans="1:11" x14ac:dyDescent="0.2">
      <c r="A57" s="32" t="s">
        <v>42</v>
      </c>
      <c r="B57" s="19"/>
      <c r="C57" s="19"/>
      <c r="D57" s="19"/>
      <c r="E57" s="19"/>
      <c r="F57" s="19"/>
      <c r="G57" s="19"/>
      <c r="H57" s="19"/>
      <c r="I57" s="21"/>
      <c r="J57" s="22"/>
      <c r="K57" s="73"/>
    </row>
    <row r="58" spans="1:11" x14ac:dyDescent="0.2">
      <c r="A58" s="32"/>
      <c r="B58" s="33"/>
      <c r="C58" s="33"/>
      <c r="D58" s="33"/>
      <c r="E58" s="33"/>
      <c r="F58" s="33"/>
      <c r="G58" s="33"/>
      <c r="H58" s="33"/>
      <c r="I58" s="21"/>
      <c r="J58" s="35"/>
      <c r="K58" s="35"/>
    </row>
    <row r="59" spans="1:11" x14ac:dyDescent="0.2">
      <c r="A59" s="34" t="s">
        <v>43</v>
      </c>
      <c r="B59" s="33">
        <f>SUM(B9+B10+B18+B19+B20+B24+B25+B26+B27+B41+B43+B44+B45+B52+B53)</f>
        <v>1002.6099999999999</v>
      </c>
      <c r="C59" s="33">
        <f t="shared" ref="C59:H59" si="13">SUM(C9+C10+C18+C19+C20+C24+C25+C26+C27+C41+C43+C44+C45+C52+C53)</f>
        <v>1065.2899999999997</v>
      </c>
      <c r="D59" s="33">
        <f t="shared" si="13"/>
        <v>1138.0629999999999</v>
      </c>
      <c r="E59" s="33">
        <f t="shared" si="13"/>
        <v>1206.0520000000004</v>
      </c>
      <c r="F59" s="33">
        <f t="shared" si="13"/>
        <v>1269.9790000000003</v>
      </c>
      <c r="G59" s="33">
        <f t="shared" si="13"/>
        <v>1331.6200000000001</v>
      </c>
      <c r="H59" s="33">
        <f t="shared" si="13"/>
        <v>1402.1390000000004</v>
      </c>
      <c r="I59" s="21">
        <f>H59-B59</f>
        <v>399.52900000000045</v>
      </c>
      <c r="J59" s="35">
        <f>I59/B59</f>
        <v>0.39848894385653494</v>
      </c>
      <c r="K59" s="74">
        <f>I59/I63</f>
        <v>0.6164134592093522</v>
      </c>
    </row>
    <row r="60" spans="1:11" x14ac:dyDescent="0.2">
      <c r="A60" s="34"/>
      <c r="B60" s="33"/>
      <c r="C60" s="33"/>
      <c r="D60" s="33"/>
      <c r="E60" s="33"/>
      <c r="F60" s="33"/>
      <c r="G60" s="33"/>
      <c r="H60" s="33"/>
      <c r="I60" s="21"/>
      <c r="J60" s="35"/>
      <c r="K60" s="74"/>
    </row>
    <row r="61" spans="1:11" x14ac:dyDescent="0.2">
      <c r="A61" s="34" t="s">
        <v>44</v>
      </c>
      <c r="B61" s="33">
        <f>SUM(B14+B17+B28+B29+B34+B35+B36+B50+B51)</f>
        <v>1291.404</v>
      </c>
      <c r="C61" s="33">
        <f t="shared" ref="C61:H61" si="14">SUM(C14+C17+C28+C29+C34+C35+C36+C50+C51)</f>
        <v>1357.396</v>
      </c>
      <c r="D61" s="33">
        <f t="shared" si="14"/>
        <v>1418.2920000000001</v>
      </c>
      <c r="E61" s="33">
        <f t="shared" si="14"/>
        <v>1481.7280000000001</v>
      </c>
      <c r="F61" s="33">
        <f t="shared" si="14"/>
        <v>1531.6229999999998</v>
      </c>
      <c r="G61" s="33">
        <f t="shared" si="14"/>
        <v>1573.2670000000001</v>
      </c>
      <c r="H61" s="33">
        <f t="shared" si="14"/>
        <v>1616.1859999999999</v>
      </c>
      <c r="I61" s="21">
        <f>H61-B61</f>
        <v>324.78199999999993</v>
      </c>
      <c r="J61" s="35">
        <f>I61/B61</f>
        <v>0.25149527181269371</v>
      </c>
      <c r="K61" s="74">
        <f>I61/I63</f>
        <v>0.5010900237753243</v>
      </c>
    </row>
    <row r="62" spans="1:11" s="15" customFormat="1" x14ac:dyDescent="0.2">
      <c r="A62" s="16"/>
      <c r="B62" s="25"/>
      <c r="C62" s="25"/>
      <c r="D62" s="25"/>
      <c r="E62" s="25"/>
      <c r="F62" s="25"/>
      <c r="G62" s="25"/>
      <c r="H62" s="25"/>
      <c r="I62" s="21"/>
      <c r="J62" s="30"/>
      <c r="K62" s="75"/>
    </row>
    <row r="63" spans="1:11" s="15" customFormat="1" x14ac:dyDescent="0.2">
      <c r="A63" s="50" t="s">
        <v>45</v>
      </c>
      <c r="B63" s="51">
        <f t="shared" ref="B63:H63" si="15">SUM(B8,B9,B10,B14,B17,B18,B19,B20,B24,B25,B26,B27,B28,B29)</f>
        <v>2011.7170000000001</v>
      </c>
      <c r="C63" s="51">
        <f t="shared" si="15"/>
        <v>2133.0889999999999</v>
      </c>
      <c r="D63" s="51">
        <f t="shared" si="15"/>
        <v>2254.6579999999999</v>
      </c>
      <c r="E63" s="51">
        <f t="shared" si="15"/>
        <v>2374.6479999999997</v>
      </c>
      <c r="F63" s="51">
        <f t="shared" si="15"/>
        <v>2476.8369999999995</v>
      </c>
      <c r="G63" s="51">
        <f t="shared" si="15"/>
        <v>2565.404</v>
      </c>
      <c r="H63" s="51">
        <f t="shared" si="15"/>
        <v>2659.8679999999995</v>
      </c>
      <c r="I63" s="85">
        <f>H63-B63</f>
        <v>648.15099999999939</v>
      </c>
      <c r="J63" s="52">
        <f>SUM(I63/B63)</f>
        <v>0.32218796182564413</v>
      </c>
      <c r="K63" s="74">
        <f>SUM(I63/I63)</f>
        <v>1</v>
      </c>
    </row>
    <row r="64" spans="1:11" s="15" customFormat="1" x14ac:dyDescent="0.2">
      <c r="A64" s="16"/>
      <c r="B64" s="25"/>
      <c r="C64" s="25"/>
      <c r="D64" s="25"/>
      <c r="E64" s="25"/>
      <c r="F64" s="25"/>
      <c r="G64" s="25"/>
      <c r="H64" s="25"/>
      <c r="I64" s="21"/>
      <c r="J64" s="30"/>
      <c r="K64" s="75"/>
    </row>
    <row r="65" spans="1:11" s="48" customFormat="1" x14ac:dyDescent="0.2">
      <c r="A65" s="53" t="s">
        <v>46</v>
      </c>
      <c r="B65" s="51">
        <f t="shared" ref="B65:H65" si="16">SUM(B8,B9,B10,B14,B17,B18,B19,B20,B24,B25,B26,B27,B50,B28,B29,B44,B34,B35,B36,B41,B43,B45,B51,B52,B53,B54)</f>
        <v>2612.7409999999995</v>
      </c>
      <c r="C65" s="51">
        <f t="shared" si="16"/>
        <v>2765.4349999999995</v>
      </c>
      <c r="D65" s="51">
        <f t="shared" si="16"/>
        <v>2922.5129999999999</v>
      </c>
      <c r="E65" s="51">
        <f t="shared" si="16"/>
        <v>3077.0299999999997</v>
      </c>
      <c r="F65" s="51">
        <f t="shared" si="16"/>
        <v>3210.4939999999992</v>
      </c>
      <c r="G65" s="51">
        <f t="shared" si="16"/>
        <v>3330.8620000000005</v>
      </c>
      <c r="H65" s="54">
        <f t="shared" si="16"/>
        <v>3461.3849999999993</v>
      </c>
      <c r="I65" s="86">
        <f>H65-B65</f>
        <v>848.64399999999978</v>
      </c>
      <c r="J65" s="56">
        <f>I65/B65</f>
        <v>0.32480984529274043</v>
      </c>
      <c r="K65" s="57"/>
    </row>
    <row r="66" spans="1:11" s="48" customFormat="1" x14ac:dyDescent="0.2">
      <c r="A66" s="95" t="s">
        <v>90</v>
      </c>
      <c r="B66" s="59"/>
      <c r="C66" s="59"/>
      <c r="D66" s="59"/>
      <c r="E66" s="59"/>
      <c r="F66" s="59"/>
      <c r="G66" s="59"/>
      <c r="H66" s="59"/>
      <c r="I66" s="96"/>
      <c r="J66" s="60"/>
      <c r="K66" s="60"/>
    </row>
    <row r="67" spans="1:11" s="48" customFormat="1" x14ac:dyDescent="0.2">
      <c r="A67" s="61" t="s">
        <v>91</v>
      </c>
      <c r="B67" s="59"/>
      <c r="C67" s="59"/>
      <c r="D67" s="59"/>
      <c r="E67" s="59"/>
      <c r="F67" s="59"/>
      <c r="G67" s="59"/>
      <c r="H67" s="59"/>
      <c r="I67" s="96"/>
      <c r="J67" s="60"/>
      <c r="K67" s="60"/>
    </row>
    <row r="68" spans="1:11" s="48" customFormat="1" x14ac:dyDescent="0.2">
      <c r="A68" s="61" t="s">
        <v>92</v>
      </c>
      <c r="B68" s="59"/>
      <c r="C68" s="59"/>
      <c r="D68" s="59"/>
      <c r="E68" s="59"/>
      <c r="F68" s="59"/>
      <c r="G68" s="59"/>
      <c r="H68" s="59"/>
      <c r="I68" s="96"/>
      <c r="J68" s="60"/>
      <c r="K68" s="60"/>
    </row>
    <row r="69" spans="1:11" s="48" customFormat="1" ht="9.75" x14ac:dyDescent="0.15">
      <c r="A69" s="48" t="s">
        <v>47</v>
      </c>
      <c r="I69" s="62"/>
    </row>
    <row r="70" spans="1:11" s="48" customFormat="1" ht="9.75" x14ac:dyDescent="0.15">
      <c r="A70" s="48" t="s">
        <v>73</v>
      </c>
      <c r="I70" s="62"/>
    </row>
    <row r="71" spans="1:11" s="48" customFormat="1" ht="9.75" x14ac:dyDescent="0.15">
      <c r="A71" s="48" t="s">
        <v>85</v>
      </c>
      <c r="I71" s="62"/>
    </row>
    <row r="72" spans="1:11" s="48" customFormat="1" ht="9.75" x14ac:dyDescent="0.15">
      <c r="A72" s="48" t="s">
        <v>87</v>
      </c>
      <c r="I72" s="62"/>
    </row>
    <row r="73" spans="1:11" s="48" customFormat="1" ht="9.75" x14ac:dyDescent="0.15">
      <c r="A73" s="48" t="s">
        <v>74</v>
      </c>
      <c r="I73" s="62"/>
    </row>
    <row r="74" spans="1:11" s="48" customFormat="1" ht="9.75" x14ac:dyDescent="0.15">
      <c r="I74" s="62"/>
    </row>
    <row r="76" spans="1:11" x14ac:dyDescent="0.2">
      <c r="A76" s="48"/>
    </row>
    <row r="77" spans="1:11" x14ac:dyDescent="0.2">
      <c r="B77" s="25"/>
      <c r="C77" s="25"/>
      <c r="D77" s="25"/>
      <c r="E77" s="25"/>
      <c r="F77" s="25"/>
      <c r="G77" s="25"/>
      <c r="H77" s="25"/>
      <c r="I77" s="25"/>
      <c r="J77" s="41"/>
    </row>
    <row r="78" spans="1:11" x14ac:dyDescent="0.2">
      <c r="B78" s="25"/>
      <c r="C78" s="25"/>
      <c r="D78" s="25"/>
      <c r="E78" s="25"/>
      <c r="F78" s="25"/>
      <c r="G78" s="25"/>
      <c r="H78" s="25"/>
      <c r="I78" s="25"/>
      <c r="J78" s="41"/>
    </row>
  </sheetData>
  <mergeCells count="2">
    <mergeCell ref="I2:J4"/>
    <mergeCell ref="I5:J5"/>
  </mergeCells>
  <pageMargins left="0.7" right="0.7" top="0.75" bottom="0.75" header="0.3" footer="0.3"/>
  <pageSetup scale="7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Round 9.1a Employment</vt:lpstr>
      <vt:lpstr>Round 9.1a Population</vt:lpstr>
      <vt:lpstr>Round 9.1a Households</vt:lpstr>
      <vt:lpstr>'Round 9.1a Employment'!Print_Area</vt:lpstr>
      <vt:lpstr>'Round 9.1a Households'!Print_Area</vt:lpstr>
      <vt:lpstr>'Round 9.1a Population'!Print_Area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cp:lastPrinted>2020-03-10T13:39:20Z</cp:lastPrinted>
  <dcterms:created xsi:type="dcterms:W3CDTF">2017-03-27T18:42:57Z</dcterms:created>
  <dcterms:modified xsi:type="dcterms:W3CDTF">2020-03-10T13:39:50Z</dcterms:modified>
</cp:coreProperties>
</file>