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IR\WASHSIP\2008 Ozone RR.MP\Emiss Inv\"/>
    </mc:Choice>
  </mc:AlternateContent>
  <bookViews>
    <workbookView xWindow="0" yWindow="0" windowWidth="19200" windowHeight="10245"/>
  </bookViews>
  <sheets>
    <sheet name="Employment" sheetId="3" r:id="rId1"/>
    <sheet name="Population" sheetId="2" r:id="rId2"/>
    <sheet name="Households" sheetId="1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6" i="1" l="1"/>
  <c r="M66" i="1" s="1"/>
  <c r="L62" i="1"/>
  <c r="M62" i="1" s="1"/>
  <c r="M60" i="1"/>
  <c r="L60" i="1"/>
  <c r="L57" i="1"/>
  <c r="M57" i="1" s="1"/>
  <c r="L55" i="1"/>
  <c r="M55" i="1" s="1"/>
  <c r="L54" i="1"/>
  <c r="M54" i="1" s="1"/>
  <c r="L53" i="1"/>
  <c r="M53" i="1" s="1"/>
  <c r="L52" i="1"/>
  <c r="M52" i="1" s="1"/>
  <c r="L49" i="1"/>
  <c r="M49" i="1" s="1"/>
  <c r="L47" i="1"/>
  <c r="M47" i="1" s="1"/>
  <c r="L46" i="1"/>
  <c r="M46" i="1" s="1"/>
  <c r="L45" i="1"/>
  <c r="M45" i="1" s="1"/>
  <c r="L44" i="1"/>
  <c r="M44" i="1" s="1"/>
  <c r="M41" i="1"/>
  <c r="L41" i="1"/>
  <c r="L39" i="1"/>
  <c r="M39" i="1" s="1"/>
  <c r="L38" i="1"/>
  <c r="M38" i="1" s="1"/>
  <c r="L37" i="1"/>
  <c r="M37" i="1" s="1"/>
  <c r="L33" i="1"/>
  <c r="M33" i="1"/>
  <c r="L33" i="2"/>
  <c r="M33" i="2"/>
  <c r="L35" i="2"/>
  <c r="M35" i="2"/>
  <c r="L37" i="2"/>
  <c r="M37" i="2"/>
  <c r="L38" i="2"/>
  <c r="M38" i="2"/>
  <c r="L39" i="2"/>
  <c r="M39" i="2"/>
  <c r="L41" i="2"/>
  <c r="M41" i="2"/>
  <c r="L44" i="2"/>
  <c r="M44" i="2"/>
  <c r="L45" i="2"/>
  <c r="M45" i="2"/>
  <c r="L46" i="2"/>
  <c r="M46" i="2"/>
  <c r="L47" i="2"/>
  <c r="M47" i="2"/>
  <c r="L49" i="2"/>
  <c r="M49" i="2"/>
  <c r="L52" i="2"/>
  <c r="M52" i="2"/>
  <c r="L53" i="2"/>
  <c r="M53" i="2"/>
  <c r="L54" i="2"/>
  <c r="M54" i="2"/>
  <c r="L55" i="2"/>
  <c r="M55" i="2"/>
  <c r="L57" i="2"/>
  <c r="M57" i="2"/>
  <c r="L60" i="2"/>
  <c r="M60" i="2"/>
  <c r="L62" i="2"/>
  <c r="M62" i="2"/>
  <c r="L64" i="2"/>
  <c r="M64" i="2"/>
  <c r="L66" i="2"/>
  <c r="M66" i="2"/>
  <c r="L38" i="3"/>
  <c r="M38" i="3"/>
  <c r="L39" i="3"/>
  <c r="M39" i="3"/>
  <c r="L41" i="3"/>
  <c r="M41" i="3"/>
  <c r="L44" i="3"/>
  <c r="M44" i="3"/>
  <c r="L45" i="3"/>
  <c r="M45" i="3"/>
  <c r="L46" i="3"/>
  <c r="M46" i="3"/>
  <c r="L47" i="3"/>
  <c r="M47" i="3"/>
  <c r="L49" i="3"/>
  <c r="M49" i="3"/>
  <c r="L52" i="3"/>
  <c r="M52" i="3"/>
  <c r="L53" i="3"/>
  <c r="M53" i="3"/>
  <c r="L54" i="3"/>
  <c r="M54" i="3"/>
  <c r="L55" i="3"/>
  <c r="M55" i="3"/>
  <c r="L57" i="3"/>
  <c r="M57" i="3"/>
  <c r="L60" i="3"/>
  <c r="M60" i="3"/>
  <c r="L62" i="3"/>
  <c r="M62" i="3"/>
  <c r="L64" i="3"/>
  <c r="M64" i="3"/>
  <c r="L66" i="3"/>
  <c r="M66" i="3"/>
  <c r="M37" i="3"/>
  <c r="L37" i="3"/>
  <c r="M33" i="3"/>
  <c r="L33" i="3"/>
  <c r="B55" i="1" l="1"/>
  <c r="B54" i="1"/>
  <c r="B53" i="1"/>
  <c r="B52" i="1"/>
  <c r="B47" i="1"/>
  <c r="B46" i="1"/>
  <c r="B45" i="1"/>
  <c r="B44" i="1"/>
  <c r="B39" i="1"/>
  <c r="B38" i="1"/>
  <c r="B37" i="1"/>
  <c r="B41" i="1" s="1"/>
  <c r="B33" i="1"/>
  <c r="B32" i="1"/>
  <c r="B31" i="1"/>
  <c r="B30" i="1"/>
  <c r="B29" i="1"/>
  <c r="B28" i="1"/>
  <c r="B27" i="1"/>
  <c r="B26" i="1"/>
  <c r="B25" i="1"/>
  <c r="B20" i="1"/>
  <c r="B19" i="1"/>
  <c r="B18" i="1"/>
  <c r="B21" i="1" s="1"/>
  <c r="B17" i="1"/>
  <c r="B16" i="1"/>
  <c r="B15" i="1"/>
  <c r="B14" i="1"/>
  <c r="B23" i="1" s="1"/>
  <c r="B10" i="1"/>
  <c r="B9" i="1"/>
  <c r="B8" i="1"/>
  <c r="B55" i="2"/>
  <c r="B54" i="2"/>
  <c r="B53" i="2"/>
  <c r="B52" i="2"/>
  <c r="B57" i="2" s="1"/>
  <c r="B47" i="2"/>
  <c r="B46" i="2"/>
  <c r="B45" i="2"/>
  <c r="B44" i="2"/>
  <c r="B49" i="2" s="1"/>
  <c r="B39" i="2"/>
  <c r="B38" i="2"/>
  <c r="B37" i="2"/>
  <c r="B41" i="2" s="1"/>
  <c r="B33" i="2"/>
  <c r="B32" i="2"/>
  <c r="B31" i="2"/>
  <c r="B30" i="2"/>
  <c r="B29" i="2"/>
  <c r="B28" i="2"/>
  <c r="B27" i="2"/>
  <c r="B26" i="2"/>
  <c r="B25" i="2"/>
  <c r="B35" i="2" s="1"/>
  <c r="B20" i="2"/>
  <c r="B19" i="2"/>
  <c r="B18" i="2"/>
  <c r="B21" i="2" s="1"/>
  <c r="B17" i="2"/>
  <c r="B16" i="2"/>
  <c r="B15" i="2"/>
  <c r="B14" i="2"/>
  <c r="B23" i="2" s="1"/>
  <c r="B10" i="2"/>
  <c r="B9" i="2"/>
  <c r="B60" i="2" s="1"/>
  <c r="B8" i="2"/>
  <c r="B66" i="2" s="1"/>
  <c r="B55" i="3"/>
  <c r="B54" i="3"/>
  <c r="B53" i="3"/>
  <c r="B52" i="3"/>
  <c r="B47" i="3"/>
  <c r="B46" i="3"/>
  <c r="B45" i="3"/>
  <c r="B44" i="3"/>
  <c r="B39" i="3"/>
  <c r="B38" i="3"/>
  <c r="B37" i="3"/>
  <c r="B33" i="3"/>
  <c r="B32" i="3"/>
  <c r="B31" i="3"/>
  <c r="B30" i="3"/>
  <c r="B29" i="3"/>
  <c r="B28" i="3"/>
  <c r="B27" i="3"/>
  <c r="B26" i="3"/>
  <c r="B25" i="3"/>
  <c r="B21" i="3"/>
  <c r="B15" i="3"/>
  <c r="B16" i="3"/>
  <c r="B17" i="3"/>
  <c r="B18" i="3"/>
  <c r="B19" i="3"/>
  <c r="B20" i="3"/>
  <c r="B14" i="3"/>
  <c r="B9" i="3"/>
  <c r="B10" i="3"/>
  <c r="B8" i="3"/>
  <c r="B35" i="1" l="1"/>
  <c r="B49" i="1"/>
  <c r="B57" i="1"/>
  <c r="B66" i="1"/>
  <c r="B60" i="1"/>
  <c r="B62" i="1"/>
  <c r="B12" i="1"/>
  <c r="B64" i="1"/>
  <c r="B62" i="2"/>
  <c r="B12" i="2"/>
  <c r="B64" i="2"/>
  <c r="F46" i="1"/>
  <c r="F39" i="1"/>
  <c r="F33" i="1"/>
  <c r="F29" i="1"/>
  <c r="F25" i="1"/>
  <c r="F19" i="1"/>
  <c r="F15" i="1"/>
  <c r="F9" i="1"/>
  <c r="H54" i="1"/>
  <c r="H47" i="1"/>
  <c r="H20" i="1"/>
  <c r="H16" i="1"/>
  <c r="H10" i="1"/>
  <c r="H28" i="2"/>
  <c r="H32" i="2"/>
  <c r="H38" i="2"/>
  <c r="H45" i="2"/>
  <c r="H47" i="2"/>
  <c r="F9" i="2"/>
  <c r="F15" i="2"/>
  <c r="F19" i="2"/>
  <c r="F37" i="2"/>
  <c r="F39" i="2"/>
  <c r="F46" i="2"/>
  <c r="F53" i="2"/>
  <c r="F55" i="2"/>
  <c r="F8" i="2"/>
  <c r="F55" i="1"/>
  <c r="F54" i="1"/>
  <c r="H53" i="1"/>
  <c r="F47" i="1"/>
  <c r="H46" i="1"/>
  <c r="F45" i="1"/>
  <c r="H39" i="1"/>
  <c r="F38" i="1"/>
  <c r="H33" i="1"/>
  <c r="F32" i="1"/>
  <c r="F31" i="1"/>
  <c r="H30" i="1"/>
  <c r="H29" i="1"/>
  <c r="F28" i="1"/>
  <c r="F27" i="1"/>
  <c r="F26" i="1"/>
  <c r="F20" i="1"/>
  <c r="F18" i="1"/>
  <c r="F17" i="1"/>
  <c r="F16" i="1"/>
  <c r="H15" i="1"/>
  <c r="F10" i="1"/>
  <c r="H55" i="2"/>
  <c r="F54" i="2"/>
  <c r="H53" i="2"/>
  <c r="F47" i="2"/>
  <c r="H46" i="2"/>
  <c r="F45" i="2"/>
  <c r="H39" i="2"/>
  <c r="F38" i="2"/>
  <c r="H33" i="2"/>
  <c r="F32" i="2"/>
  <c r="F31" i="2"/>
  <c r="F30" i="2"/>
  <c r="H29" i="2"/>
  <c r="F28" i="2"/>
  <c r="F27" i="2"/>
  <c r="F26" i="2"/>
  <c r="F20" i="2"/>
  <c r="H19" i="2"/>
  <c r="F17" i="2"/>
  <c r="F16" i="2"/>
  <c r="H15" i="2"/>
  <c r="F10" i="2"/>
  <c r="K21" i="1"/>
  <c r="J21" i="1"/>
  <c r="I21" i="1"/>
  <c r="G21" i="1"/>
  <c r="E21" i="1"/>
  <c r="D21" i="1"/>
  <c r="C21" i="1"/>
  <c r="K21" i="2"/>
  <c r="J21" i="2"/>
  <c r="I21" i="2"/>
  <c r="G21" i="2"/>
  <c r="H21" i="2" s="1"/>
  <c r="E21" i="2"/>
  <c r="D21" i="2"/>
  <c r="C21" i="2"/>
  <c r="C21" i="3"/>
  <c r="D21" i="3"/>
  <c r="E21" i="3"/>
  <c r="G21" i="3"/>
  <c r="I21" i="3"/>
  <c r="J21" i="3"/>
  <c r="K21" i="3"/>
  <c r="F55" i="3"/>
  <c r="H54" i="3"/>
  <c r="H53" i="3"/>
  <c r="F52" i="3"/>
  <c r="H47" i="3"/>
  <c r="F46" i="3"/>
  <c r="F45" i="3"/>
  <c r="F44" i="3"/>
  <c r="H39" i="3"/>
  <c r="F38" i="3"/>
  <c r="F37" i="3"/>
  <c r="H33" i="3"/>
  <c r="F32" i="3"/>
  <c r="F31" i="3"/>
  <c r="H30" i="3"/>
  <c r="H29" i="3"/>
  <c r="F28" i="3"/>
  <c r="F27" i="3"/>
  <c r="H26" i="3"/>
  <c r="H20" i="3"/>
  <c r="H19" i="3"/>
  <c r="F18" i="3"/>
  <c r="F17" i="3"/>
  <c r="H16" i="3"/>
  <c r="F15" i="3"/>
  <c r="F14" i="3"/>
  <c r="H10" i="3"/>
  <c r="H9" i="3"/>
  <c r="H26" i="1" l="1"/>
  <c r="H21" i="1"/>
  <c r="H17" i="1"/>
  <c r="H27" i="1"/>
  <c r="H31" i="1"/>
  <c r="H37" i="1"/>
  <c r="H44" i="1"/>
  <c r="H55" i="1"/>
  <c r="F30" i="1"/>
  <c r="H8" i="1"/>
  <c r="H14" i="1"/>
  <c r="H18" i="1"/>
  <c r="H28" i="1"/>
  <c r="H32" i="1"/>
  <c r="H38" i="1"/>
  <c r="H45" i="1"/>
  <c r="H52" i="1"/>
  <c r="F37" i="1"/>
  <c r="F44" i="1"/>
  <c r="F53" i="1"/>
  <c r="H9" i="1"/>
  <c r="H19" i="1"/>
  <c r="H25" i="1"/>
  <c r="F8" i="1"/>
  <c r="F14" i="1"/>
  <c r="F52" i="1"/>
  <c r="L21" i="2"/>
  <c r="M21" i="2" s="1"/>
  <c r="F21" i="2"/>
  <c r="F52" i="2"/>
  <c r="F18" i="2"/>
  <c r="F14" i="2"/>
  <c r="H8" i="2"/>
  <c r="H44" i="2"/>
  <c r="H37" i="2"/>
  <c r="H31" i="2"/>
  <c r="H27" i="2"/>
  <c r="H17" i="2"/>
  <c r="F29" i="2"/>
  <c r="F25" i="2"/>
  <c r="H18" i="2"/>
  <c r="H14" i="2"/>
  <c r="F44" i="2"/>
  <c r="H10" i="2"/>
  <c r="H54" i="2"/>
  <c r="H30" i="2"/>
  <c r="H26" i="2"/>
  <c r="H20" i="2"/>
  <c r="H16" i="2"/>
  <c r="F33" i="2"/>
  <c r="H52" i="2"/>
  <c r="H9" i="2"/>
  <c r="H25" i="2"/>
  <c r="F29" i="3"/>
  <c r="L21" i="3"/>
  <c r="M21" i="3" s="1"/>
  <c r="H17" i="3"/>
  <c r="B35" i="3"/>
  <c r="F33" i="3"/>
  <c r="H37" i="3"/>
  <c r="F9" i="3"/>
  <c r="F39" i="3"/>
  <c r="H44" i="3"/>
  <c r="B12" i="3"/>
  <c r="F25" i="3"/>
  <c r="F53" i="3"/>
  <c r="H55" i="3"/>
  <c r="F8" i="3"/>
  <c r="H27" i="3"/>
  <c r="H31" i="3"/>
  <c r="H21" i="3"/>
  <c r="B41" i="3"/>
  <c r="B62" i="3"/>
  <c r="F10" i="3"/>
  <c r="F16" i="3"/>
  <c r="F20" i="3"/>
  <c r="F26" i="3"/>
  <c r="F30" i="3"/>
  <c r="F47" i="3"/>
  <c r="F54" i="3"/>
  <c r="H8" i="3"/>
  <c r="H14" i="3"/>
  <c r="H18" i="3"/>
  <c r="H28" i="3"/>
  <c r="H32" i="3"/>
  <c r="H38" i="3"/>
  <c r="H45" i="3"/>
  <c r="H52" i="3"/>
  <c r="F19" i="3"/>
  <c r="B49" i="3"/>
  <c r="B60" i="3"/>
  <c r="H15" i="3"/>
  <c r="H25" i="3"/>
  <c r="H46" i="3"/>
  <c r="B64" i="3"/>
  <c r="B23" i="3"/>
  <c r="B66" i="3"/>
  <c r="B57" i="3"/>
  <c r="K66" i="3"/>
  <c r="J66" i="3"/>
  <c r="I66" i="3"/>
  <c r="G66" i="3"/>
  <c r="E66" i="3"/>
  <c r="D66" i="3"/>
  <c r="C66" i="3"/>
  <c r="K64" i="3"/>
  <c r="J64" i="3"/>
  <c r="I64" i="3"/>
  <c r="G64" i="3"/>
  <c r="E64" i="3"/>
  <c r="D64" i="3"/>
  <c r="C64" i="3"/>
  <c r="K62" i="3"/>
  <c r="J62" i="3"/>
  <c r="I62" i="3"/>
  <c r="G62" i="3"/>
  <c r="E62" i="3"/>
  <c r="D62" i="3"/>
  <c r="C62" i="3"/>
  <c r="K60" i="3"/>
  <c r="J60" i="3"/>
  <c r="I60" i="3"/>
  <c r="G60" i="3"/>
  <c r="E60" i="3"/>
  <c r="D60" i="3"/>
  <c r="C60" i="3"/>
  <c r="K57" i="3"/>
  <c r="J57" i="3"/>
  <c r="I57" i="3"/>
  <c r="G57" i="3"/>
  <c r="E57" i="3"/>
  <c r="D57" i="3"/>
  <c r="C57" i="3"/>
  <c r="K49" i="3"/>
  <c r="J49" i="3"/>
  <c r="I49" i="3"/>
  <c r="G49" i="3"/>
  <c r="E49" i="3"/>
  <c r="D49" i="3"/>
  <c r="C49" i="3"/>
  <c r="K41" i="3"/>
  <c r="J41" i="3"/>
  <c r="I41" i="3"/>
  <c r="G41" i="3"/>
  <c r="E41" i="3"/>
  <c r="D41" i="3"/>
  <c r="C41" i="3"/>
  <c r="K35" i="3"/>
  <c r="J35" i="3"/>
  <c r="I35" i="3"/>
  <c r="G35" i="3"/>
  <c r="E35" i="3"/>
  <c r="D35" i="3"/>
  <c r="C35" i="3"/>
  <c r="L32" i="3"/>
  <c r="M32" i="3" s="1"/>
  <c r="L31" i="3"/>
  <c r="M31" i="3" s="1"/>
  <c r="L30" i="3"/>
  <c r="L29" i="3"/>
  <c r="M29" i="3" s="1"/>
  <c r="L28" i="3"/>
  <c r="M28" i="3" s="1"/>
  <c r="L27" i="3"/>
  <c r="L26" i="3"/>
  <c r="M26" i="3" s="1"/>
  <c r="L25" i="3"/>
  <c r="K23" i="3"/>
  <c r="J23" i="3"/>
  <c r="I23" i="3"/>
  <c r="G23" i="3"/>
  <c r="E23" i="3"/>
  <c r="D23" i="3"/>
  <c r="C23" i="3"/>
  <c r="L20" i="3"/>
  <c r="M20" i="3" s="1"/>
  <c r="L19" i="3"/>
  <c r="L18" i="3"/>
  <c r="M18" i="3" s="1"/>
  <c r="L17" i="3"/>
  <c r="L16" i="3"/>
  <c r="M16" i="3" s="1"/>
  <c r="L15" i="3"/>
  <c r="L14" i="3"/>
  <c r="M14" i="3" s="1"/>
  <c r="K12" i="3"/>
  <c r="J12" i="3"/>
  <c r="I12" i="3"/>
  <c r="G12" i="3"/>
  <c r="E12" i="3"/>
  <c r="D12" i="3"/>
  <c r="C12" i="3"/>
  <c r="L10" i="3"/>
  <c r="M10" i="3" s="1"/>
  <c r="L9" i="3"/>
  <c r="L8" i="3"/>
  <c r="M8" i="3" s="1"/>
  <c r="K66" i="2"/>
  <c r="J66" i="2"/>
  <c r="I66" i="2"/>
  <c r="G66" i="2"/>
  <c r="H66" i="2" s="1"/>
  <c r="E66" i="2"/>
  <c r="F66" i="2" s="1"/>
  <c r="D66" i="2"/>
  <c r="C66" i="2"/>
  <c r="K64" i="2"/>
  <c r="J64" i="2"/>
  <c r="I64" i="2"/>
  <c r="G64" i="2"/>
  <c r="H64" i="2" s="1"/>
  <c r="E64" i="2"/>
  <c r="F64" i="2" s="1"/>
  <c r="D64" i="2"/>
  <c r="C64" i="2"/>
  <c r="K62" i="2"/>
  <c r="J62" i="2"/>
  <c r="I62" i="2"/>
  <c r="G62" i="2"/>
  <c r="E62" i="2"/>
  <c r="D62" i="2"/>
  <c r="C62" i="2"/>
  <c r="K60" i="2"/>
  <c r="J60" i="2"/>
  <c r="I60" i="2"/>
  <c r="G60" i="2"/>
  <c r="H60" i="2" s="1"/>
  <c r="E60" i="2"/>
  <c r="F60" i="2" s="1"/>
  <c r="D60" i="2"/>
  <c r="C60" i="2"/>
  <c r="K57" i="2"/>
  <c r="J57" i="2"/>
  <c r="I57" i="2"/>
  <c r="G57" i="2"/>
  <c r="H57" i="2" s="1"/>
  <c r="E57" i="2"/>
  <c r="F57" i="2" s="1"/>
  <c r="D57" i="2"/>
  <c r="C57" i="2"/>
  <c r="K49" i="2"/>
  <c r="J49" i="2"/>
  <c r="I49" i="2"/>
  <c r="G49" i="2"/>
  <c r="H49" i="2" s="1"/>
  <c r="E49" i="2"/>
  <c r="F49" i="2" s="1"/>
  <c r="D49" i="2"/>
  <c r="C49" i="2"/>
  <c r="K41" i="2"/>
  <c r="J41" i="2"/>
  <c r="I41" i="2"/>
  <c r="G41" i="2"/>
  <c r="H41" i="2" s="1"/>
  <c r="E41" i="2"/>
  <c r="F41" i="2" s="1"/>
  <c r="D41" i="2"/>
  <c r="C41" i="2"/>
  <c r="K35" i="2"/>
  <c r="J35" i="2"/>
  <c r="I35" i="2"/>
  <c r="G35" i="2"/>
  <c r="H35" i="2" s="1"/>
  <c r="E35" i="2"/>
  <c r="F35" i="2" s="1"/>
  <c r="D35" i="2"/>
  <c r="C35" i="2"/>
  <c r="L32" i="2"/>
  <c r="M32" i="2" s="1"/>
  <c r="L31" i="2"/>
  <c r="M31" i="2" s="1"/>
  <c r="L30" i="2"/>
  <c r="L29" i="2"/>
  <c r="M29" i="2" s="1"/>
  <c r="L28" i="2"/>
  <c r="M28" i="2" s="1"/>
  <c r="L27" i="2"/>
  <c r="L26" i="2"/>
  <c r="M26" i="2" s="1"/>
  <c r="L25" i="2"/>
  <c r="M25" i="2" s="1"/>
  <c r="K23" i="2"/>
  <c r="J23" i="2"/>
  <c r="I23" i="2"/>
  <c r="G23" i="2"/>
  <c r="H23" i="2" s="1"/>
  <c r="E23" i="2"/>
  <c r="F23" i="2" s="1"/>
  <c r="D23" i="2"/>
  <c r="C23" i="2"/>
  <c r="L20" i="2"/>
  <c r="M20" i="2" s="1"/>
  <c r="L19" i="2"/>
  <c r="M19" i="2" s="1"/>
  <c r="L18" i="2"/>
  <c r="M18" i="2" s="1"/>
  <c r="L17" i="2"/>
  <c r="M17" i="2" s="1"/>
  <c r="L16" i="2"/>
  <c r="M16" i="2" s="1"/>
  <c r="L15" i="2"/>
  <c r="M15" i="2" s="1"/>
  <c r="L14" i="2"/>
  <c r="M14" i="2" s="1"/>
  <c r="K12" i="2"/>
  <c r="J12" i="2"/>
  <c r="I12" i="2"/>
  <c r="G12" i="2"/>
  <c r="H12" i="2" s="1"/>
  <c r="E12" i="2"/>
  <c r="F12" i="2" s="1"/>
  <c r="D12" i="2"/>
  <c r="C12" i="2"/>
  <c r="L10" i="2"/>
  <c r="L9" i="2"/>
  <c r="M9" i="2" s="1"/>
  <c r="L8" i="2"/>
  <c r="K66" i="1"/>
  <c r="J66" i="1"/>
  <c r="I66" i="1"/>
  <c r="G66" i="1"/>
  <c r="H66" i="1" s="1"/>
  <c r="E66" i="1"/>
  <c r="F66" i="1" s="1"/>
  <c r="D66" i="1"/>
  <c r="C66" i="1"/>
  <c r="K64" i="1"/>
  <c r="J64" i="1"/>
  <c r="I64" i="1"/>
  <c r="G64" i="1"/>
  <c r="H64" i="1" s="1"/>
  <c r="E64" i="1"/>
  <c r="F64" i="1" s="1"/>
  <c r="D64" i="1"/>
  <c r="C64" i="1"/>
  <c r="K62" i="1"/>
  <c r="J62" i="1"/>
  <c r="I62" i="1"/>
  <c r="G62" i="1"/>
  <c r="H62" i="1" s="1"/>
  <c r="E62" i="1"/>
  <c r="F62" i="1" s="1"/>
  <c r="D62" i="1"/>
  <c r="C62" i="1"/>
  <c r="K60" i="1"/>
  <c r="J60" i="1"/>
  <c r="I60" i="1"/>
  <c r="G60" i="1"/>
  <c r="H60" i="1" s="1"/>
  <c r="E60" i="1"/>
  <c r="F60" i="1" s="1"/>
  <c r="D60" i="1"/>
  <c r="C60" i="1"/>
  <c r="K57" i="1"/>
  <c r="J57" i="1"/>
  <c r="I57" i="1"/>
  <c r="G57" i="1"/>
  <c r="H57" i="1" s="1"/>
  <c r="E57" i="1"/>
  <c r="F57" i="1" s="1"/>
  <c r="D57" i="1"/>
  <c r="C57" i="1"/>
  <c r="K49" i="1"/>
  <c r="J49" i="1"/>
  <c r="I49" i="1"/>
  <c r="G49" i="1"/>
  <c r="H49" i="1" s="1"/>
  <c r="E49" i="1"/>
  <c r="F49" i="1" s="1"/>
  <c r="D49" i="1"/>
  <c r="C49" i="1"/>
  <c r="K41" i="1"/>
  <c r="J41" i="1"/>
  <c r="I41" i="1"/>
  <c r="G41" i="1"/>
  <c r="H41" i="1" s="1"/>
  <c r="E41" i="1"/>
  <c r="F41" i="1" s="1"/>
  <c r="D41" i="1"/>
  <c r="C41" i="1"/>
  <c r="K35" i="1"/>
  <c r="J35" i="1"/>
  <c r="I35" i="1"/>
  <c r="G35" i="1"/>
  <c r="H35" i="1" s="1"/>
  <c r="E35" i="1"/>
  <c r="F35" i="1" s="1"/>
  <c r="D35" i="1"/>
  <c r="C35" i="1"/>
  <c r="L32" i="1"/>
  <c r="M32" i="1" s="1"/>
  <c r="L31" i="1"/>
  <c r="L30" i="1"/>
  <c r="L29" i="1"/>
  <c r="M29" i="1" s="1"/>
  <c r="L28" i="1"/>
  <c r="L27" i="1"/>
  <c r="L26" i="1"/>
  <c r="M26" i="1" s="1"/>
  <c r="L25" i="1"/>
  <c r="M25" i="1" s="1"/>
  <c r="K23" i="1"/>
  <c r="J23" i="1"/>
  <c r="I23" i="1"/>
  <c r="G23" i="1"/>
  <c r="H23" i="1" s="1"/>
  <c r="E23" i="1"/>
  <c r="F23" i="1" s="1"/>
  <c r="D23" i="1"/>
  <c r="C23" i="1"/>
  <c r="L20" i="1"/>
  <c r="M20" i="1" s="1"/>
  <c r="L19" i="1"/>
  <c r="L18" i="1"/>
  <c r="L17" i="1"/>
  <c r="M17" i="1" s="1"/>
  <c r="L16" i="1"/>
  <c r="M16" i="1" s="1"/>
  <c r="L15" i="1"/>
  <c r="L14" i="1"/>
  <c r="K12" i="1"/>
  <c r="J12" i="1"/>
  <c r="I12" i="1"/>
  <c r="G12" i="1"/>
  <c r="H12" i="1" s="1"/>
  <c r="E12" i="1"/>
  <c r="F12" i="1" s="1"/>
  <c r="D12" i="1"/>
  <c r="C12" i="1"/>
  <c r="L10" i="1"/>
  <c r="L9" i="1"/>
  <c r="M9" i="1" s="1"/>
  <c r="L8" i="1"/>
  <c r="M8" i="1" s="1"/>
  <c r="F21" i="1" l="1"/>
  <c r="H23" i="3"/>
  <c r="H57" i="3"/>
  <c r="H49" i="3"/>
  <c r="H12" i="3"/>
  <c r="H41" i="3"/>
  <c r="F23" i="3"/>
  <c r="F62" i="3"/>
  <c r="F35" i="3"/>
  <c r="F60" i="3"/>
  <c r="F64" i="3"/>
  <c r="F12" i="3"/>
  <c r="F41" i="3"/>
  <c r="F62" i="2"/>
  <c r="H62" i="2"/>
  <c r="H35" i="3"/>
  <c r="F66" i="3"/>
  <c r="H60" i="3"/>
  <c r="H62" i="3"/>
  <c r="H64" i="3"/>
  <c r="H66" i="3"/>
  <c r="F49" i="3"/>
  <c r="F57" i="3"/>
  <c r="F21" i="3"/>
  <c r="L35" i="3"/>
  <c r="M35" i="3" s="1"/>
  <c r="L12" i="3"/>
  <c r="M12" i="3" s="1"/>
  <c r="L23" i="3"/>
  <c r="M23" i="3" s="1"/>
  <c r="M9" i="3"/>
  <c r="M15" i="3"/>
  <c r="M17" i="3"/>
  <c r="M19" i="3"/>
  <c r="M25" i="3"/>
  <c r="M27" i="3"/>
  <c r="M30" i="3"/>
  <c r="L12" i="2"/>
  <c r="M12" i="2" s="1"/>
  <c r="L23" i="2"/>
  <c r="M23" i="2" s="1"/>
  <c r="M8" i="2"/>
  <c r="M10" i="2"/>
  <c r="M27" i="2"/>
  <c r="M30" i="2"/>
  <c r="L12" i="1"/>
  <c r="M12" i="1" s="1"/>
  <c r="L23" i="1"/>
  <c r="M23" i="1" s="1"/>
  <c r="L35" i="1"/>
  <c r="M35" i="1" s="1"/>
  <c r="L64" i="1"/>
  <c r="M64" i="1" s="1"/>
  <c r="M15" i="1"/>
  <c r="M19" i="1"/>
  <c r="M28" i="1"/>
  <c r="M31" i="1"/>
  <c r="M10" i="1"/>
  <c r="M14" i="1"/>
  <c r="M18" i="1"/>
  <c r="M27" i="1"/>
  <c r="M30" i="1"/>
</calcChain>
</file>

<file path=xl/sharedStrings.xml><?xml version="1.0" encoding="utf-8"?>
<sst xmlns="http://schemas.openxmlformats.org/spreadsheetml/2006/main" count="184" uniqueCount="81">
  <si>
    <t>Summary of Intermediate Household Forecasts</t>
  </si>
  <si>
    <t>(Thousands)</t>
  </si>
  <si>
    <t>2015 to 2045</t>
  </si>
  <si>
    <t>JURISDICTION</t>
  </si>
  <si>
    <t>Number</t>
  </si>
  <si>
    <t>% Change</t>
  </si>
  <si>
    <t xml:space="preserve">District of Columbia   </t>
  </si>
  <si>
    <t xml:space="preserve">Arlington County   </t>
  </si>
  <si>
    <t xml:space="preserve">City of Alexandria  </t>
  </si>
  <si>
    <t>City of Fairfax</t>
  </si>
  <si>
    <t>Central Jurisdictions</t>
  </si>
  <si>
    <t xml:space="preserve">Montgomery County </t>
  </si>
  <si>
    <t xml:space="preserve">   City of Rockville (1)</t>
  </si>
  <si>
    <t>Charles County</t>
  </si>
  <si>
    <t xml:space="preserve">   City of Gaithersburg (1)</t>
  </si>
  <si>
    <t xml:space="preserve">Prince George's County  </t>
  </si>
  <si>
    <t>Fairfax County (2)</t>
  </si>
  <si>
    <t>Arlington County</t>
  </si>
  <si>
    <t xml:space="preserve">City of Falls Church  </t>
  </si>
  <si>
    <t>Inner Suburbs</t>
  </si>
  <si>
    <t xml:space="preserve">Loudoun County  </t>
  </si>
  <si>
    <t xml:space="preserve">Prince William County  </t>
  </si>
  <si>
    <t xml:space="preserve">City of Manassas  </t>
  </si>
  <si>
    <t xml:space="preserve">City of Manassas Park    </t>
  </si>
  <si>
    <t xml:space="preserve">Calvert County (3)  </t>
  </si>
  <si>
    <t xml:space="preserve">Frederick County  </t>
  </si>
  <si>
    <t xml:space="preserve">   City of Frederick (3)</t>
  </si>
  <si>
    <t xml:space="preserve">Stafford County (5)   </t>
  </si>
  <si>
    <t xml:space="preserve">Outer Suburbs  </t>
  </si>
  <si>
    <t>Anne Arundel County (6)</t>
  </si>
  <si>
    <t>Carroll County (6)</t>
  </si>
  <si>
    <t>Howard County (6)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</si>
  <si>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</si>
  <si>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</si>
  <si>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</si>
  <si>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</si>
  <si>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</si>
  <si>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>City of Fredericksburg (5)</t>
  </si>
  <si>
    <t>Fredericksburg Area Jurisdictions</t>
  </si>
  <si>
    <t>St. Mary's County (3)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</si>
  <si>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</si>
  <si>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</si>
  <si>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</si>
  <si>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</si>
  <si>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</si>
  <si>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</si>
  <si>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</si>
  <si>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</si>
  <si>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TPB Model Region Total</t>
  </si>
  <si>
    <t>(1) Included in Montgomery County total.</t>
  </si>
  <si>
    <t xml:space="preserve">(2) COG staff produced the 2010 base year to be consistent with the Fairfax County's model for the 2011 - 2041 forecasting period. </t>
  </si>
  <si>
    <t>(3) Included in Frederick County total.</t>
  </si>
  <si>
    <t>(5) Source: George Washington Regional Commission / Fredericksburg Area MPO February 2013 TAZ Refinements of the January 2012</t>
  </si>
  <si>
    <t>GWRC/FAMPO Long-Range Transportation Plan Update Control Estimates and Forecasts.</t>
  </si>
  <si>
    <t>(6) Source: Baltimore Metropolitan Council, Round 8A. Year 2045 is a MWCOG estimate based on the rate of change between 2035 and 2040.</t>
  </si>
  <si>
    <t xml:space="preserve">(3) Projections from 2010 to 2030 prepared by the Maryland Department of Planning, Historical and Projected Households for Maryland's Jurisdictions, February 2009. </t>
  </si>
  <si>
    <t>Round 9.0 Cooperative Forecasts</t>
  </si>
  <si>
    <t>Summary of Intermediate Population Forecasts</t>
  </si>
  <si>
    <t xml:space="preserve">City of Alexandria   </t>
  </si>
  <si>
    <t xml:space="preserve">   City of Rockville (1)   </t>
  </si>
  <si>
    <t xml:space="preserve">Prince George's County   </t>
  </si>
  <si>
    <t xml:space="preserve">Fairfax County (2)   </t>
  </si>
  <si>
    <t xml:space="preserve">City of Fairfax </t>
  </si>
  <si>
    <t xml:space="preserve">Inner Suburbs  </t>
  </si>
  <si>
    <t xml:space="preserve">Loudoun County   </t>
  </si>
  <si>
    <t xml:space="preserve">Prince William County   </t>
  </si>
  <si>
    <t xml:space="preserve">City of Manassas Park  </t>
  </si>
  <si>
    <t xml:space="preserve">Stafford County (5)  </t>
  </si>
  <si>
    <t>(4) Included in Frederick County total.</t>
  </si>
  <si>
    <t>Summary of Intermediate Employment Forecasts</t>
  </si>
  <si>
    <t xml:space="preserve">Central Jurisdictions  </t>
  </si>
  <si>
    <t xml:space="preserve">   City of Rockville (1)  </t>
  </si>
  <si>
    <t>Calvert County (3)</t>
  </si>
  <si>
    <t xml:space="preserve">Stafford County  (5)  </t>
  </si>
  <si>
    <t xml:space="preserve">Outer Suburbs   </t>
  </si>
  <si>
    <t>(2) Forecasts for all years include Fairfax County Government employees working at the Fairfax County Public Safety Center.</t>
  </si>
  <si>
    <t>Final COG Board of Directors 11/09/16</t>
  </si>
  <si>
    <t>2030/2014</t>
  </si>
  <si>
    <t>2025/2014</t>
  </si>
  <si>
    <t>Fairfax Total</t>
  </si>
  <si>
    <t>Figures for 2014 are backcasted using figures from 2015 and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</si>
</sst>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"/>
    <numFmt numFmtId="165" formatCode="0.0"/>
    <numFmt numFmtId="166" formatCode="0.0%"/>
    <numFmt numFmtId="167" formatCode="#,##0.0"/>
    <numFmt numFmtId="168" formatCode="#,##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  <font>
      <sz val="10"/>
      <color rgb="FF0070C0"/>
      <name val="Times New Roman"/>
      <family val="1"/>
    </font>
    <font>
      <b/>
      <sz val="10"/>
      <color rgb="FF0070C0"/>
      <name val="Times New Roman"/>
      <family val="1"/>
    </font>
    <font>
      <i/>
      <sz val="10"/>
      <color rgb="FF0070C0"/>
      <name val="Times New Roman"/>
      <family val="1"/>
    </font>
    <font>
      <sz val="7.5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164" fontId="2" fillId="0" borderId="0" xfId="0" applyNumberFormat="1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2" xfId="0" applyFont="1" applyBorder="1"/>
    <xf numFmtId="0" fontId="2" fillId="0" borderId="3" xfId="0" applyFont="1" applyBorder="1"/>
    <xf numFmtId="0" fontId="7" fillId="0" borderId="4" xfId="0" applyFont="1" applyBorder="1" applyAlignment="1">
      <alignment wrapText="1"/>
    </xf>
    <xf numFmtId="0" fontId="8" fillId="0" borderId="5" xfId="0" applyFont="1" applyBorder="1"/>
    <xf numFmtId="1" fontId="6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6" fillId="0" borderId="6" xfId="0" applyFont="1" applyBorder="1"/>
    <xf numFmtId="0" fontId="6" fillId="0" borderId="0" xfId="0" applyFont="1"/>
    <xf numFmtId="0" fontId="2" fillId="0" borderId="5" xfId="0" applyFont="1" applyBorder="1"/>
    <xf numFmtId="164" fontId="2" fillId="0" borderId="5" xfId="0" applyNumberFormat="1" applyFont="1" applyBorder="1"/>
    <xf numFmtId="0" fontId="2" fillId="0" borderId="6" xfId="0" applyFont="1" applyBorder="1"/>
    <xf numFmtId="0" fontId="2" fillId="0" borderId="5" xfId="0" applyFont="1" applyFill="1" applyBorder="1"/>
    <xf numFmtId="167" fontId="2" fillId="0" borderId="0" xfId="0" applyNumberFormat="1" applyFont="1" applyFill="1"/>
    <xf numFmtId="165" fontId="2" fillId="0" borderId="0" xfId="0" applyNumberFormat="1" applyFont="1" applyFill="1"/>
    <xf numFmtId="167" fontId="6" fillId="0" borderId="5" xfId="0" applyNumberFormat="1" applyFont="1" applyFill="1" applyBorder="1"/>
    <xf numFmtId="166" fontId="6" fillId="0" borderId="6" xfId="0" applyNumberFormat="1" applyFont="1" applyFill="1" applyBorder="1"/>
    <xf numFmtId="0" fontId="6" fillId="0" borderId="0" xfId="0" applyFont="1" applyFill="1"/>
    <xf numFmtId="165" fontId="2" fillId="0" borderId="0" xfId="0" applyNumberFormat="1" applyFont="1"/>
    <xf numFmtId="167" fontId="2" fillId="0" borderId="0" xfId="0" applyNumberFormat="1" applyFont="1"/>
    <xf numFmtId="0" fontId="4" fillId="0" borderId="0" xfId="0" applyFont="1" applyFill="1"/>
    <xf numFmtId="0" fontId="4" fillId="0" borderId="0" xfId="0" applyFont="1"/>
    <xf numFmtId="166" fontId="2" fillId="0" borderId="6" xfId="0" applyNumberFormat="1" applyFont="1" applyBorder="1"/>
    <xf numFmtId="0" fontId="6" fillId="0" borderId="5" xfId="0" applyFont="1" applyBorder="1"/>
    <xf numFmtId="167" fontId="6" fillId="0" borderId="0" xfId="0" applyNumberFormat="1" applyFont="1"/>
    <xf numFmtId="166" fontId="6" fillId="0" borderId="6" xfId="0" applyNumberFormat="1" applyFont="1" applyBorder="1"/>
    <xf numFmtId="166" fontId="6" fillId="0" borderId="0" xfId="0" applyNumberFormat="1" applyFont="1"/>
    <xf numFmtId="167" fontId="2" fillId="0" borderId="0" xfId="1" applyNumberFormat="1" applyFont="1"/>
    <xf numFmtId="0" fontId="6" fillId="0" borderId="5" xfId="0" applyFont="1" applyFill="1" applyBorder="1"/>
    <xf numFmtId="167" fontId="6" fillId="0" borderId="0" xfId="0" applyNumberFormat="1" applyFont="1" applyFill="1"/>
    <xf numFmtId="167" fontId="2" fillId="0" borderId="0" xfId="0" applyNumberFormat="1" applyFont="1" applyAlignment="1">
      <alignment horizontal="right"/>
    </xf>
    <xf numFmtId="0" fontId="2" fillId="0" borderId="0" xfId="0" applyFont="1" applyFill="1"/>
    <xf numFmtId="166" fontId="2" fillId="0" borderId="0" xfId="0" applyNumberFormat="1" applyFont="1"/>
    <xf numFmtId="0" fontId="9" fillId="0" borderId="0" xfId="0" applyFont="1"/>
    <xf numFmtId="166" fontId="10" fillId="0" borderId="6" xfId="0" applyNumberFormat="1" applyFont="1" applyFill="1" applyBorder="1"/>
    <xf numFmtId="167" fontId="9" fillId="0" borderId="0" xfId="0" applyNumberFormat="1" applyFont="1"/>
    <xf numFmtId="0" fontId="2" fillId="0" borderId="5" xfId="0" applyFont="1" applyBorder="1" applyAlignment="1">
      <alignment horizontal="right"/>
    </xf>
    <xf numFmtId="167" fontId="2" fillId="0" borderId="0" xfId="0" applyNumberFormat="1" applyFont="1" applyFill="1" applyAlignment="1">
      <alignment horizontal="right"/>
    </xf>
    <xf numFmtId="167" fontId="9" fillId="0" borderId="0" xfId="0" applyNumberFormat="1" applyFont="1" applyFill="1"/>
    <xf numFmtId="167" fontId="6" fillId="0" borderId="5" xfId="0" applyNumberFormat="1" applyFont="1" applyBorder="1"/>
    <xf numFmtId="167" fontId="6" fillId="0" borderId="7" xfId="0" applyNumberFormat="1" applyFont="1" applyBorder="1"/>
    <xf numFmtId="167" fontId="6" fillId="0" borderId="1" xfId="0" applyNumberFormat="1" applyFont="1" applyBorder="1"/>
    <xf numFmtId="167" fontId="6" fillId="0" borderId="7" xfId="0" applyNumberFormat="1" applyFont="1" applyFill="1" applyBorder="1"/>
    <xf numFmtId="166" fontId="6" fillId="0" borderId="8" xfId="0" applyNumberFormat="1" applyFont="1" applyBorder="1"/>
    <xf numFmtId="0" fontId="6" fillId="0" borderId="7" xfId="0" applyFont="1" applyBorder="1"/>
    <xf numFmtId="168" fontId="6" fillId="0" borderId="1" xfId="0" applyNumberFormat="1" applyFont="1" applyBorder="1"/>
    <xf numFmtId="168" fontId="6" fillId="0" borderId="8" xfId="0" applyNumberFormat="1" applyFont="1" applyBorder="1"/>
    <xf numFmtId="0" fontId="11" fillId="0" borderId="0" xfId="0" applyFont="1"/>
    <xf numFmtId="164" fontId="11" fillId="0" borderId="0" xfId="0" applyNumberFormat="1" applyFont="1"/>
    <xf numFmtId="22" fontId="2" fillId="0" borderId="0" xfId="0" applyNumberFormat="1" applyFont="1"/>
    <xf numFmtId="167" fontId="2" fillId="0" borderId="5" xfId="0" applyNumberFormat="1" applyFont="1" applyBorder="1"/>
    <xf numFmtId="0" fontId="10" fillId="0" borderId="5" xfId="0" applyFont="1" applyBorder="1"/>
    <xf numFmtId="167" fontId="6" fillId="0" borderId="8" xfId="0" applyNumberFormat="1" applyFont="1" applyBorder="1"/>
    <xf numFmtId="0" fontId="12" fillId="0" borderId="0" xfId="0" applyFont="1"/>
    <xf numFmtId="167" fontId="6" fillId="0" borderId="0" xfId="0" applyNumberFormat="1" applyFont="1" applyBorder="1"/>
    <xf numFmtId="166" fontId="6" fillId="0" borderId="0" xfId="0" applyNumberFormat="1" applyFont="1" applyBorder="1"/>
    <xf numFmtId="167" fontId="11" fillId="0" borderId="0" xfId="0" applyNumberFormat="1" applyFont="1"/>
    <xf numFmtId="167" fontId="2" fillId="0" borderId="5" xfId="0" applyNumberFormat="1" applyFont="1" applyFill="1" applyBorder="1"/>
    <xf numFmtId="166" fontId="6" fillId="0" borderId="0" xfId="1" applyNumberFormat="1" applyFont="1" applyFill="1"/>
    <xf numFmtId="167" fontId="2" fillId="0" borderId="5" xfId="0" applyNumberFormat="1" applyFont="1" applyBorder="1" applyAlignment="1">
      <alignment horizontal="right"/>
    </xf>
    <xf numFmtId="167" fontId="2" fillId="0" borderId="0" xfId="0" applyNumberFormat="1" applyFont="1" applyBorder="1" applyAlignment="1">
      <alignment horizontal="right"/>
    </xf>
    <xf numFmtId="167" fontId="6" fillId="0" borderId="1" xfId="1" applyNumberFormat="1" applyFont="1" applyBorder="1"/>
    <xf numFmtId="167" fontId="6" fillId="0" borderId="8" xfId="1" applyNumberFormat="1" applyFont="1" applyBorder="1"/>
    <xf numFmtId="0" fontId="13" fillId="0" borderId="0" xfId="0" applyFont="1" applyFill="1"/>
    <xf numFmtId="165" fontId="13" fillId="0" borderId="0" xfId="0" applyNumberFormat="1" applyFont="1" applyFill="1"/>
    <xf numFmtId="0" fontId="14" fillId="0" borderId="0" xfId="0" applyFont="1" applyFill="1"/>
    <xf numFmtId="165" fontId="13" fillId="0" borderId="0" xfId="0" applyNumberFormat="1" applyFont="1"/>
    <xf numFmtId="165" fontId="15" fillId="0" borderId="0" xfId="0" applyNumberFormat="1" applyFont="1" applyFill="1"/>
    <xf numFmtId="0" fontId="14" fillId="0" borderId="0" xfId="0" applyNumberFormat="1" applyFont="1" applyAlignment="1">
      <alignment horizontal="center"/>
    </xf>
    <xf numFmtId="49" fontId="14" fillId="0" borderId="0" xfId="0" applyNumberFormat="1" applyFont="1" applyAlignment="1">
      <alignment horizontal="center"/>
    </xf>
    <xf numFmtId="167" fontId="14" fillId="0" borderId="0" xfId="0" applyNumberFormat="1" applyFont="1"/>
    <xf numFmtId="167" fontId="14" fillId="0" borderId="1" xfId="0" applyNumberFormat="1" applyFont="1" applyBorder="1"/>
    <xf numFmtId="168" fontId="14" fillId="0" borderId="0" xfId="0" applyNumberFormat="1" applyFont="1"/>
    <xf numFmtId="167" fontId="14" fillId="0" borderId="1" xfId="1" applyNumberFormat="1" applyFont="1" applyBorder="1"/>
    <xf numFmtId="0" fontId="13" fillId="0" borderId="0" xfId="0" applyFont="1"/>
    <xf numFmtId="0" fontId="13" fillId="0" borderId="0" xfId="0" applyFont="1" applyAlignment="1">
      <alignment horizontal="centerContinuous"/>
    </xf>
    <xf numFmtId="0" fontId="13" fillId="0" borderId="3" xfId="0" applyFont="1" applyBorder="1"/>
    <xf numFmtId="0" fontId="16" fillId="0" borderId="0" xfId="0" applyFont="1"/>
    <xf numFmtId="167" fontId="16" fillId="0" borderId="0" xfId="0" applyNumberFormat="1" applyFont="1"/>
    <xf numFmtId="0" fontId="2" fillId="2" borderId="0" xfId="0" applyFont="1" applyFill="1"/>
    <xf numFmtId="15" fontId="2" fillId="2" borderId="0" xfId="0" applyNumberFormat="1" applyFont="1" applyFill="1"/>
    <xf numFmtId="4" fontId="13" fillId="0" borderId="0" xfId="0" applyNumberFormat="1" applyFont="1" applyFill="1"/>
    <xf numFmtId="4" fontId="14" fillId="0" borderId="0" xfId="0" applyNumberFormat="1" applyFont="1" applyFill="1"/>
    <xf numFmtId="4" fontId="14" fillId="0" borderId="1" xfId="0" applyNumberFormat="1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166" fontId="6" fillId="0" borderId="8" xfId="0" applyNumberFormat="1" applyFont="1" applyFill="1" applyBorder="1"/>
    <xf numFmtId="167" fontId="14" fillId="0" borderId="5" xfId="0" applyNumberFormat="1" applyFont="1" applyFill="1" applyBorder="1"/>
    <xf numFmtId="166" fontId="14" fillId="0" borderId="6" xfId="0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"/>
  <sheetViews>
    <sheetView tabSelected="1" workbookViewId="0"/>
  </sheetViews>
  <sheetFormatPr defaultRowHeight="12.75" x14ac:dyDescent="0.2"/>
  <cols>
    <col min="1" max="1" width="28.85546875" style="1" customWidth="1"/>
    <col min="2" max="5" width="8.85546875" style="1" customWidth="1"/>
    <col min="6" max="6" width="8.85546875" style="80" customWidth="1"/>
    <col min="7" max="11" width="8.85546875" style="1" customWidth="1"/>
    <col min="12" max="12" width="9.140625" style="1"/>
    <col min="13" max="13" width="9.85546875" style="1" customWidth="1"/>
    <col min="14" max="163" width="9.140625" style="1"/>
    <col min="164" max="164" width="11" style="1" customWidth="1"/>
    <col min="165" max="165" width="0.5703125" style="1" customWidth="1"/>
    <col min="166" max="166" width="26.42578125" style="1" customWidth="1"/>
    <col min="167" max="172" width="0" style="1" hidden="1" customWidth="1"/>
    <col min="173" max="180" width="8.85546875" style="1" customWidth="1"/>
    <col min="181" max="181" width="9.140625" style="1"/>
    <col min="182" max="182" width="9.85546875" style="1" customWidth="1"/>
    <col min="183" max="183" width="13.7109375" style="1" customWidth="1"/>
    <col min="184" max="184" width="9.140625" style="1"/>
    <col min="185" max="185" width="10.7109375" style="1" customWidth="1"/>
    <col min="186" max="186" width="19.140625" style="1" customWidth="1"/>
    <col min="187" max="188" width="9.5703125" style="1" customWidth="1"/>
    <col min="189" max="189" width="25.28515625" style="1" customWidth="1"/>
    <col min="190" max="217" width="9.5703125" style="1" customWidth="1"/>
    <col min="218" max="419" width="9.140625" style="1"/>
    <col min="420" max="420" width="11" style="1" customWidth="1"/>
    <col min="421" max="421" width="0.5703125" style="1" customWidth="1"/>
    <col min="422" max="422" width="26.42578125" style="1" customWidth="1"/>
    <col min="423" max="428" width="0" style="1" hidden="1" customWidth="1"/>
    <col min="429" max="436" width="8.85546875" style="1" customWidth="1"/>
    <col min="437" max="437" width="9.140625" style="1"/>
    <col min="438" max="438" width="9.85546875" style="1" customWidth="1"/>
    <col min="439" max="439" width="13.7109375" style="1" customWidth="1"/>
    <col min="440" max="440" width="9.140625" style="1"/>
    <col min="441" max="441" width="10.7109375" style="1" customWidth="1"/>
    <col min="442" max="442" width="19.140625" style="1" customWidth="1"/>
    <col min="443" max="444" width="9.5703125" style="1" customWidth="1"/>
    <col min="445" max="445" width="25.28515625" style="1" customWidth="1"/>
    <col min="446" max="473" width="9.5703125" style="1" customWidth="1"/>
    <col min="474" max="675" width="9.140625" style="1"/>
    <col min="676" max="676" width="11" style="1" customWidth="1"/>
    <col min="677" max="677" width="0.5703125" style="1" customWidth="1"/>
    <col min="678" max="678" width="26.42578125" style="1" customWidth="1"/>
    <col min="679" max="684" width="0" style="1" hidden="1" customWidth="1"/>
    <col min="685" max="692" width="8.85546875" style="1" customWidth="1"/>
    <col min="693" max="693" width="9.140625" style="1"/>
    <col min="694" max="694" width="9.85546875" style="1" customWidth="1"/>
    <col min="695" max="695" width="13.7109375" style="1" customWidth="1"/>
    <col min="696" max="696" width="9.140625" style="1"/>
    <col min="697" max="697" width="10.7109375" style="1" customWidth="1"/>
    <col min="698" max="698" width="19.140625" style="1" customWidth="1"/>
    <col min="699" max="700" width="9.5703125" style="1" customWidth="1"/>
    <col min="701" max="701" width="25.28515625" style="1" customWidth="1"/>
    <col min="702" max="729" width="9.5703125" style="1" customWidth="1"/>
    <col min="730" max="931" width="9.140625" style="1"/>
    <col min="932" max="932" width="11" style="1" customWidth="1"/>
    <col min="933" max="933" width="0.5703125" style="1" customWidth="1"/>
    <col min="934" max="934" width="26.42578125" style="1" customWidth="1"/>
    <col min="935" max="940" width="0" style="1" hidden="1" customWidth="1"/>
    <col min="941" max="948" width="8.85546875" style="1" customWidth="1"/>
    <col min="949" max="949" width="9.140625" style="1"/>
    <col min="950" max="950" width="9.85546875" style="1" customWidth="1"/>
    <col min="951" max="951" width="13.7109375" style="1" customWidth="1"/>
    <col min="952" max="952" width="9.140625" style="1"/>
    <col min="953" max="953" width="10.7109375" style="1" customWidth="1"/>
    <col min="954" max="954" width="19.140625" style="1" customWidth="1"/>
    <col min="955" max="956" width="9.5703125" style="1" customWidth="1"/>
    <col min="957" max="957" width="25.28515625" style="1" customWidth="1"/>
    <col min="958" max="985" width="9.5703125" style="1" customWidth="1"/>
    <col min="986" max="1187" width="9.140625" style="1"/>
    <col min="1188" max="1188" width="11" style="1" customWidth="1"/>
    <col min="1189" max="1189" width="0.5703125" style="1" customWidth="1"/>
    <col min="1190" max="1190" width="26.42578125" style="1" customWidth="1"/>
    <col min="1191" max="1196" width="0" style="1" hidden="1" customWidth="1"/>
    <col min="1197" max="1204" width="8.85546875" style="1" customWidth="1"/>
    <col min="1205" max="1205" width="9.140625" style="1"/>
    <col min="1206" max="1206" width="9.85546875" style="1" customWidth="1"/>
    <col min="1207" max="1207" width="13.7109375" style="1" customWidth="1"/>
    <col min="1208" max="1208" width="9.140625" style="1"/>
    <col min="1209" max="1209" width="10.7109375" style="1" customWidth="1"/>
    <col min="1210" max="1210" width="19.140625" style="1" customWidth="1"/>
    <col min="1211" max="1212" width="9.5703125" style="1" customWidth="1"/>
    <col min="1213" max="1213" width="25.28515625" style="1" customWidth="1"/>
    <col min="1214" max="1241" width="9.5703125" style="1" customWidth="1"/>
    <col min="1242" max="1443" width="9.140625" style="1"/>
    <col min="1444" max="1444" width="11" style="1" customWidth="1"/>
    <col min="1445" max="1445" width="0.5703125" style="1" customWidth="1"/>
    <col min="1446" max="1446" width="26.42578125" style="1" customWidth="1"/>
    <col min="1447" max="1452" width="0" style="1" hidden="1" customWidth="1"/>
    <col min="1453" max="1460" width="8.85546875" style="1" customWidth="1"/>
    <col min="1461" max="1461" width="9.140625" style="1"/>
    <col min="1462" max="1462" width="9.85546875" style="1" customWidth="1"/>
    <col min="1463" max="1463" width="13.7109375" style="1" customWidth="1"/>
    <col min="1464" max="1464" width="9.140625" style="1"/>
    <col min="1465" max="1465" width="10.7109375" style="1" customWidth="1"/>
    <col min="1466" max="1466" width="19.140625" style="1" customWidth="1"/>
    <col min="1467" max="1468" width="9.5703125" style="1" customWidth="1"/>
    <col min="1469" max="1469" width="25.28515625" style="1" customWidth="1"/>
    <col min="1470" max="1497" width="9.5703125" style="1" customWidth="1"/>
    <col min="1498" max="1699" width="9.140625" style="1"/>
    <col min="1700" max="1700" width="11" style="1" customWidth="1"/>
    <col min="1701" max="1701" width="0.5703125" style="1" customWidth="1"/>
    <col min="1702" max="1702" width="26.42578125" style="1" customWidth="1"/>
    <col min="1703" max="1708" width="0" style="1" hidden="1" customWidth="1"/>
    <col min="1709" max="1716" width="8.85546875" style="1" customWidth="1"/>
    <col min="1717" max="1717" width="9.140625" style="1"/>
    <col min="1718" max="1718" width="9.85546875" style="1" customWidth="1"/>
    <col min="1719" max="1719" width="13.7109375" style="1" customWidth="1"/>
    <col min="1720" max="1720" width="9.140625" style="1"/>
    <col min="1721" max="1721" width="10.7109375" style="1" customWidth="1"/>
    <col min="1722" max="1722" width="19.140625" style="1" customWidth="1"/>
    <col min="1723" max="1724" width="9.5703125" style="1" customWidth="1"/>
    <col min="1725" max="1725" width="25.28515625" style="1" customWidth="1"/>
    <col min="1726" max="1753" width="9.5703125" style="1" customWidth="1"/>
    <col min="1754" max="1955" width="9.140625" style="1"/>
    <col min="1956" max="1956" width="11" style="1" customWidth="1"/>
    <col min="1957" max="1957" width="0.5703125" style="1" customWidth="1"/>
    <col min="1958" max="1958" width="26.42578125" style="1" customWidth="1"/>
    <col min="1959" max="1964" width="0" style="1" hidden="1" customWidth="1"/>
    <col min="1965" max="1972" width="8.85546875" style="1" customWidth="1"/>
    <col min="1973" max="1973" width="9.140625" style="1"/>
    <col min="1974" max="1974" width="9.85546875" style="1" customWidth="1"/>
    <col min="1975" max="1975" width="13.7109375" style="1" customWidth="1"/>
    <col min="1976" max="1976" width="9.140625" style="1"/>
    <col min="1977" max="1977" width="10.7109375" style="1" customWidth="1"/>
    <col min="1978" max="1978" width="19.140625" style="1" customWidth="1"/>
    <col min="1979" max="1980" width="9.5703125" style="1" customWidth="1"/>
    <col min="1981" max="1981" width="25.28515625" style="1" customWidth="1"/>
    <col min="1982" max="2009" width="9.5703125" style="1" customWidth="1"/>
    <col min="2010" max="2211" width="9.140625" style="1"/>
    <col min="2212" max="2212" width="11" style="1" customWidth="1"/>
    <col min="2213" max="2213" width="0.5703125" style="1" customWidth="1"/>
    <col min="2214" max="2214" width="26.42578125" style="1" customWidth="1"/>
    <col min="2215" max="2220" width="0" style="1" hidden="1" customWidth="1"/>
    <col min="2221" max="2228" width="8.85546875" style="1" customWidth="1"/>
    <col min="2229" max="2229" width="9.140625" style="1"/>
    <col min="2230" max="2230" width="9.85546875" style="1" customWidth="1"/>
    <col min="2231" max="2231" width="13.7109375" style="1" customWidth="1"/>
    <col min="2232" max="2232" width="9.140625" style="1"/>
    <col min="2233" max="2233" width="10.7109375" style="1" customWidth="1"/>
    <col min="2234" max="2234" width="19.140625" style="1" customWidth="1"/>
    <col min="2235" max="2236" width="9.5703125" style="1" customWidth="1"/>
    <col min="2237" max="2237" width="25.28515625" style="1" customWidth="1"/>
    <col min="2238" max="2265" width="9.5703125" style="1" customWidth="1"/>
    <col min="2266" max="2467" width="9.140625" style="1"/>
    <col min="2468" max="2468" width="11" style="1" customWidth="1"/>
    <col min="2469" max="2469" width="0.5703125" style="1" customWidth="1"/>
    <col min="2470" max="2470" width="26.42578125" style="1" customWidth="1"/>
    <col min="2471" max="2476" width="0" style="1" hidden="1" customWidth="1"/>
    <col min="2477" max="2484" width="8.85546875" style="1" customWidth="1"/>
    <col min="2485" max="2485" width="9.140625" style="1"/>
    <col min="2486" max="2486" width="9.85546875" style="1" customWidth="1"/>
    <col min="2487" max="2487" width="13.7109375" style="1" customWidth="1"/>
    <col min="2488" max="2488" width="9.140625" style="1"/>
    <col min="2489" max="2489" width="10.7109375" style="1" customWidth="1"/>
    <col min="2490" max="2490" width="19.140625" style="1" customWidth="1"/>
    <col min="2491" max="2492" width="9.5703125" style="1" customWidth="1"/>
    <col min="2493" max="2493" width="25.28515625" style="1" customWidth="1"/>
    <col min="2494" max="2521" width="9.5703125" style="1" customWidth="1"/>
    <col min="2522" max="2723" width="9.140625" style="1"/>
    <col min="2724" max="2724" width="11" style="1" customWidth="1"/>
    <col min="2725" max="2725" width="0.5703125" style="1" customWidth="1"/>
    <col min="2726" max="2726" width="26.42578125" style="1" customWidth="1"/>
    <col min="2727" max="2732" width="0" style="1" hidden="1" customWidth="1"/>
    <col min="2733" max="2740" width="8.85546875" style="1" customWidth="1"/>
    <col min="2741" max="2741" width="9.140625" style="1"/>
    <col min="2742" max="2742" width="9.85546875" style="1" customWidth="1"/>
    <col min="2743" max="2743" width="13.7109375" style="1" customWidth="1"/>
    <col min="2744" max="2744" width="9.140625" style="1"/>
    <col min="2745" max="2745" width="10.7109375" style="1" customWidth="1"/>
    <col min="2746" max="2746" width="19.140625" style="1" customWidth="1"/>
    <col min="2747" max="2748" width="9.5703125" style="1" customWidth="1"/>
    <col min="2749" max="2749" width="25.28515625" style="1" customWidth="1"/>
    <col min="2750" max="2777" width="9.5703125" style="1" customWidth="1"/>
    <col min="2778" max="2979" width="9.140625" style="1"/>
    <col min="2980" max="2980" width="11" style="1" customWidth="1"/>
    <col min="2981" max="2981" width="0.5703125" style="1" customWidth="1"/>
    <col min="2982" max="2982" width="26.42578125" style="1" customWidth="1"/>
    <col min="2983" max="2988" width="0" style="1" hidden="1" customWidth="1"/>
    <col min="2989" max="2996" width="8.85546875" style="1" customWidth="1"/>
    <col min="2997" max="2997" width="9.140625" style="1"/>
    <col min="2998" max="2998" width="9.85546875" style="1" customWidth="1"/>
    <col min="2999" max="2999" width="13.7109375" style="1" customWidth="1"/>
    <col min="3000" max="3000" width="9.140625" style="1"/>
    <col min="3001" max="3001" width="10.7109375" style="1" customWidth="1"/>
    <col min="3002" max="3002" width="19.140625" style="1" customWidth="1"/>
    <col min="3003" max="3004" width="9.5703125" style="1" customWidth="1"/>
    <col min="3005" max="3005" width="25.28515625" style="1" customWidth="1"/>
    <col min="3006" max="3033" width="9.5703125" style="1" customWidth="1"/>
    <col min="3034" max="3235" width="9.140625" style="1"/>
    <col min="3236" max="3236" width="11" style="1" customWidth="1"/>
    <col min="3237" max="3237" width="0.5703125" style="1" customWidth="1"/>
    <col min="3238" max="3238" width="26.42578125" style="1" customWidth="1"/>
    <col min="3239" max="3244" width="0" style="1" hidden="1" customWidth="1"/>
    <col min="3245" max="3252" width="8.85546875" style="1" customWidth="1"/>
    <col min="3253" max="3253" width="9.140625" style="1"/>
    <col min="3254" max="3254" width="9.85546875" style="1" customWidth="1"/>
    <col min="3255" max="3255" width="13.7109375" style="1" customWidth="1"/>
    <col min="3256" max="3256" width="9.140625" style="1"/>
    <col min="3257" max="3257" width="10.7109375" style="1" customWidth="1"/>
    <col min="3258" max="3258" width="19.140625" style="1" customWidth="1"/>
    <col min="3259" max="3260" width="9.5703125" style="1" customWidth="1"/>
    <col min="3261" max="3261" width="25.28515625" style="1" customWidth="1"/>
    <col min="3262" max="3289" width="9.5703125" style="1" customWidth="1"/>
    <col min="3290" max="3491" width="9.140625" style="1"/>
    <col min="3492" max="3492" width="11" style="1" customWidth="1"/>
    <col min="3493" max="3493" width="0.5703125" style="1" customWidth="1"/>
    <col min="3494" max="3494" width="26.42578125" style="1" customWidth="1"/>
    <col min="3495" max="3500" width="0" style="1" hidden="1" customWidth="1"/>
    <col min="3501" max="3508" width="8.85546875" style="1" customWidth="1"/>
    <col min="3509" max="3509" width="9.140625" style="1"/>
    <col min="3510" max="3510" width="9.85546875" style="1" customWidth="1"/>
    <col min="3511" max="3511" width="13.7109375" style="1" customWidth="1"/>
    <col min="3512" max="3512" width="9.140625" style="1"/>
    <col min="3513" max="3513" width="10.7109375" style="1" customWidth="1"/>
    <col min="3514" max="3514" width="19.140625" style="1" customWidth="1"/>
    <col min="3515" max="3516" width="9.5703125" style="1" customWidth="1"/>
    <col min="3517" max="3517" width="25.28515625" style="1" customWidth="1"/>
    <col min="3518" max="3545" width="9.5703125" style="1" customWidth="1"/>
    <col min="3546" max="3747" width="9.140625" style="1"/>
    <col min="3748" max="3748" width="11" style="1" customWidth="1"/>
    <col min="3749" max="3749" width="0.5703125" style="1" customWidth="1"/>
    <col min="3750" max="3750" width="26.42578125" style="1" customWidth="1"/>
    <col min="3751" max="3756" width="0" style="1" hidden="1" customWidth="1"/>
    <col min="3757" max="3764" width="8.85546875" style="1" customWidth="1"/>
    <col min="3765" max="3765" width="9.140625" style="1"/>
    <col min="3766" max="3766" width="9.85546875" style="1" customWidth="1"/>
    <col min="3767" max="3767" width="13.7109375" style="1" customWidth="1"/>
    <col min="3768" max="3768" width="9.140625" style="1"/>
    <col min="3769" max="3769" width="10.7109375" style="1" customWidth="1"/>
    <col min="3770" max="3770" width="19.140625" style="1" customWidth="1"/>
    <col min="3771" max="3772" width="9.5703125" style="1" customWidth="1"/>
    <col min="3773" max="3773" width="25.28515625" style="1" customWidth="1"/>
    <col min="3774" max="3801" width="9.5703125" style="1" customWidth="1"/>
    <col min="3802" max="4003" width="9.140625" style="1"/>
    <col min="4004" max="4004" width="11" style="1" customWidth="1"/>
    <col min="4005" max="4005" width="0.5703125" style="1" customWidth="1"/>
    <col min="4006" max="4006" width="26.42578125" style="1" customWidth="1"/>
    <col min="4007" max="4012" width="0" style="1" hidden="1" customWidth="1"/>
    <col min="4013" max="4020" width="8.85546875" style="1" customWidth="1"/>
    <col min="4021" max="4021" width="9.140625" style="1"/>
    <col min="4022" max="4022" width="9.85546875" style="1" customWidth="1"/>
    <col min="4023" max="4023" width="13.7109375" style="1" customWidth="1"/>
    <col min="4024" max="4024" width="9.140625" style="1"/>
    <col min="4025" max="4025" width="10.7109375" style="1" customWidth="1"/>
    <col min="4026" max="4026" width="19.140625" style="1" customWidth="1"/>
    <col min="4027" max="4028" width="9.5703125" style="1" customWidth="1"/>
    <col min="4029" max="4029" width="25.28515625" style="1" customWidth="1"/>
    <col min="4030" max="4057" width="9.5703125" style="1" customWidth="1"/>
    <col min="4058" max="4259" width="9.140625" style="1"/>
    <col min="4260" max="4260" width="11" style="1" customWidth="1"/>
    <col min="4261" max="4261" width="0.5703125" style="1" customWidth="1"/>
    <col min="4262" max="4262" width="26.42578125" style="1" customWidth="1"/>
    <col min="4263" max="4268" width="0" style="1" hidden="1" customWidth="1"/>
    <col min="4269" max="4276" width="8.85546875" style="1" customWidth="1"/>
    <col min="4277" max="4277" width="9.140625" style="1"/>
    <col min="4278" max="4278" width="9.85546875" style="1" customWidth="1"/>
    <col min="4279" max="4279" width="13.7109375" style="1" customWidth="1"/>
    <col min="4280" max="4280" width="9.140625" style="1"/>
    <col min="4281" max="4281" width="10.7109375" style="1" customWidth="1"/>
    <col min="4282" max="4282" width="19.140625" style="1" customWidth="1"/>
    <col min="4283" max="4284" width="9.5703125" style="1" customWidth="1"/>
    <col min="4285" max="4285" width="25.28515625" style="1" customWidth="1"/>
    <col min="4286" max="4313" width="9.5703125" style="1" customWidth="1"/>
    <col min="4314" max="4515" width="9.140625" style="1"/>
    <col min="4516" max="4516" width="11" style="1" customWidth="1"/>
    <col min="4517" max="4517" width="0.5703125" style="1" customWidth="1"/>
    <col min="4518" max="4518" width="26.42578125" style="1" customWidth="1"/>
    <col min="4519" max="4524" width="0" style="1" hidden="1" customWidth="1"/>
    <col min="4525" max="4532" width="8.85546875" style="1" customWidth="1"/>
    <col min="4533" max="4533" width="9.140625" style="1"/>
    <col min="4534" max="4534" width="9.85546875" style="1" customWidth="1"/>
    <col min="4535" max="4535" width="13.7109375" style="1" customWidth="1"/>
    <col min="4536" max="4536" width="9.140625" style="1"/>
    <col min="4537" max="4537" width="10.7109375" style="1" customWidth="1"/>
    <col min="4538" max="4538" width="19.140625" style="1" customWidth="1"/>
    <col min="4539" max="4540" width="9.5703125" style="1" customWidth="1"/>
    <col min="4541" max="4541" width="25.28515625" style="1" customWidth="1"/>
    <col min="4542" max="4569" width="9.5703125" style="1" customWidth="1"/>
    <col min="4570" max="4771" width="9.140625" style="1"/>
    <col min="4772" max="4772" width="11" style="1" customWidth="1"/>
    <col min="4773" max="4773" width="0.5703125" style="1" customWidth="1"/>
    <col min="4774" max="4774" width="26.42578125" style="1" customWidth="1"/>
    <col min="4775" max="4780" width="0" style="1" hidden="1" customWidth="1"/>
    <col min="4781" max="4788" width="8.85546875" style="1" customWidth="1"/>
    <col min="4789" max="4789" width="9.140625" style="1"/>
    <col min="4790" max="4790" width="9.85546875" style="1" customWidth="1"/>
    <col min="4791" max="4791" width="13.7109375" style="1" customWidth="1"/>
    <col min="4792" max="4792" width="9.140625" style="1"/>
    <col min="4793" max="4793" width="10.7109375" style="1" customWidth="1"/>
    <col min="4794" max="4794" width="19.140625" style="1" customWidth="1"/>
    <col min="4795" max="4796" width="9.5703125" style="1" customWidth="1"/>
    <col min="4797" max="4797" width="25.28515625" style="1" customWidth="1"/>
    <col min="4798" max="4825" width="9.5703125" style="1" customWidth="1"/>
    <col min="4826" max="5027" width="9.140625" style="1"/>
    <col min="5028" max="5028" width="11" style="1" customWidth="1"/>
    <col min="5029" max="5029" width="0.5703125" style="1" customWidth="1"/>
    <col min="5030" max="5030" width="26.42578125" style="1" customWidth="1"/>
    <col min="5031" max="5036" width="0" style="1" hidden="1" customWidth="1"/>
    <col min="5037" max="5044" width="8.85546875" style="1" customWidth="1"/>
    <col min="5045" max="5045" width="9.140625" style="1"/>
    <col min="5046" max="5046" width="9.85546875" style="1" customWidth="1"/>
    <col min="5047" max="5047" width="13.7109375" style="1" customWidth="1"/>
    <col min="5048" max="5048" width="9.140625" style="1"/>
    <col min="5049" max="5049" width="10.7109375" style="1" customWidth="1"/>
    <col min="5050" max="5050" width="19.140625" style="1" customWidth="1"/>
    <col min="5051" max="5052" width="9.5703125" style="1" customWidth="1"/>
    <col min="5053" max="5053" width="25.28515625" style="1" customWidth="1"/>
    <col min="5054" max="5081" width="9.5703125" style="1" customWidth="1"/>
    <col min="5082" max="5283" width="9.140625" style="1"/>
    <col min="5284" max="5284" width="11" style="1" customWidth="1"/>
    <col min="5285" max="5285" width="0.5703125" style="1" customWidth="1"/>
    <col min="5286" max="5286" width="26.42578125" style="1" customWidth="1"/>
    <col min="5287" max="5292" width="0" style="1" hidden="1" customWidth="1"/>
    <col min="5293" max="5300" width="8.85546875" style="1" customWidth="1"/>
    <col min="5301" max="5301" width="9.140625" style="1"/>
    <col min="5302" max="5302" width="9.85546875" style="1" customWidth="1"/>
    <col min="5303" max="5303" width="13.7109375" style="1" customWidth="1"/>
    <col min="5304" max="5304" width="9.140625" style="1"/>
    <col min="5305" max="5305" width="10.7109375" style="1" customWidth="1"/>
    <col min="5306" max="5306" width="19.140625" style="1" customWidth="1"/>
    <col min="5307" max="5308" width="9.5703125" style="1" customWidth="1"/>
    <col min="5309" max="5309" width="25.28515625" style="1" customWidth="1"/>
    <col min="5310" max="5337" width="9.5703125" style="1" customWidth="1"/>
    <col min="5338" max="5539" width="9.140625" style="1"/>
    <col min="5540" max="5540" width="11" style="1" customWidth="1"/>
    <col min="5541" max="5541" width="0.5703125" style="1" customWidth="1"/>
    <col min="5542" max="5542" width="26.42578125" style="1" customWidth="1"/>
    <col min="5543" max="5548" width="0" style="1" hidden="1" customWidth="1"/>
    <col min="5549" max="5556" width="8.85546875" style="1" customWidth="1"/>
    <col min="5557" max="5557" width="9.140625" style="1"/>
    <col min="5558" max="5558" width="9.85546875" style="1" customWidth="1"/>
    <col min="5559" max="5559" width="13.7109375" style="1" customWidth="1"/>
    <col min="5560" max="5560" width="9.140625" style="1"/>
    <col min="5561" max="5561" width="10.7109375" style="1" customWidth="1"/>
    <col min="5562" max="5562" width="19.140625" style="1" customWidth="1"/>
    <col min="5563" max="5564" width="9.5703125" style="1" customWidth="1"/>
    <col min="5565" max="5565" width="25.28515625" style="1" customWidth="1"/>
    <col min="5566" max="5593" width="9.5703125" style="1" customWidth="1"/>
    <col min="5594" max="5795" width="9.140625" style="1"/>
    <col min="5796" max="5796" width="11" style="1" customWidth="1"/>
    <col min="5797" max="5797" width="0.5703125" style="1" customWidth="1"/>
    <col min="5798" max="5798" width="26.42578125" style="1" customWidth="1"/>
    <col min="5799" max="5804" width="0" style="1" hidden="1" customWidth="1"/>
    <col min="5805" max="5812" width="8.85546875" style="1" customWidth="1"/>
    <col min="5813" max="5813" width="9.140625" style="1"/>
    <col min="5814" max="5814" width="9.85546875" style="1" customWidth="1"/>
    <col min="5815" max="5815" width="13.7109375" style="1" customWidth="1"/>
    <col min="5816" max="5816" width="9.140625" style="1"/>
    <col min="5817" max="5817" width="10.7109375" style="1" customWidth="1"/>
    <col min="5818" max="5818" width="19.140625" style="1" customWidth="1"/>
    <col min="5819" max="5820" width="9.5703125" style="1" customWidth="1"/>
    <col min="5821" max="5821" width="25.28515625" style="1" customWidth="1"/>
    <col min="5822" max="5849" width="9.5703125" style="1" customWidth="1"/>
    <col min="5850" max="6051" width="9.140625" style="1"/>
    <col min="6052" max="6052" width="11" style="1" customWidth="1"/>
    <col min="6053" max="6053" width="0.5703125" style="1" customWidth="1"/>
    <col min="6054" max="6054" width="26.42578125" style="1" customWidth="1"/>
    <col min="6055" max="6060" width="0" style="1" hidden="1" customWidth="1"/>
    <col min="6061" max="6068" width="8.85546875" style="1" customWidth="1"/>
    <col min="6069" max="6069" width="9.140625" style="1"/>
    <col min="6070" max="6070" width="9.85546875" style="1" customWidth="1"/>
    <col min="6071" max="6071" width="13.7109375" style="1" customWidth="1"/>
    <col min="6072" max="6072" width="9.140625" style="1"/>
    <col min="6073" max="6073" width="10.7109375" style="1" customWidth="1"/>
    <col min="6074" max="6074" width="19.140625" style="1" customWidth="1"/>
    <col min="6075" max="6076" width="9.5703125" style="1" customWidth="1"/>
    <col min="6077" max="6077" width="25.28515625" style="1" customWidth="1"/>
    <col min="6078" max="6105" width="9.5703125" style="1" customWidth="1"/>
    <col min="6106" max="6307" width="9.140625" style="1"/>
    <col min="6308" max="6308" width="11" style="1" customWidth="1"/>
    <col min="6309" max="6309" width="0.5703125" style="1" customWidth="1"/>
    <col min="6310" max="6310" width="26.42578125" style="1" customWidth="1"/>
    <col min="6311" max="6316" width="0" style="1" hidden="1" customWidth="1"/>
    <col min="6317" max="6324" width="8.85546875" style="1" customWidth="1"/>
    <col min="6325" max="6325" width="9.140625" style="1"/>
    <col min="6326" max="6326" width="9.85546875" style="1" customWidth="1"/>
    <col min="6327" max="6327" width="13.7109375" style="1" customWidth="1"/>
    <col min="6328" max="6328" width="9.140625" style="1"/>
    <col min="6329" max="6329" width="10.7109375" style="1" customWidth="1"/>
    <col min="6330" max="6330" width="19.140625" style="1" customWidth="1"/>
    <col min="6331" max="6332" width="9.5703125" style="1" customWidth="1"/>
    <col min="6333" max="6333" width="25.28515625" style="1" customWidth="1"/>
    <col min="6334" max="6361" width="9.5703125" style="1" customWidth="1"/>
    <col min="6362" max="6563" width="9.140625" style="1"/>
    <col min="6564" max="6564" width="11" style="1" customWidth="1"/>
    <col min="6565" max="6565" width="0.5703125" style="1" customWidth="1"/>
    <col min="6566" max="6566" width="26.42578125" style="1" customWidth="1"/>
    <col min="6567" max="6572" width="0" style="1" hidden="1" customWidth="1"/>
    <col min="6573" max="6580" width="8.85546875" style="1" customWidth="1"/>
    <col min="6581" max="6581" width="9.140625" style="1"/>
    <col min="6582" max="6582" width="9.85546875" style="1" customWidth="1"/>
    <col min="6583" max="6583" width="13.7109375" style="1" customWidth="1"/>
    <col min="6584" max="6584" width="9.140625" style="1"/>
    <col min="6585" max="6585" width="10.7109375" style="1" customWidth="1"/>
    <col min="6586" max="6586" width="19.140625" style="1" customWidth="1"/>
    <col min="6587" max="6588" width="9.5703125" style="1" customWidth="1"/>
    <col min="6589" max="6589" width="25.28515625" style="1" customWidth="1"/>
    <col min="6590" max="6617" width="9.5703125" style="1" customWidth="1"/>
    <col min="6618" max="6819" width="9.140625" style="1"/>
    <col min="6820" max="6820" width="11" style="1" customWidth="1"/>
    <col min="6821" max="6821" width="0.5703125" style="1" customWidth="1"/>
    <col min="6822" max="6822" width="26.42578125" style="1" customWidth="1"/>
    <col min="6823" max="6828" width="0" style="1" hidden="1" customWidth="1"/>
    <col min="6829" max="6836" width="8.85546875" style="1" customWidth="1"/>
    <col min="6837" max="6837" width="9.140625" style="1"/>
    <col min="6838" max="6838" width="9.85546875" style="1" customWidth="1"/>
    <col min="6839" max="6839" width="13.7109375" style="1" customWidth="1"/>
    <col min="6840" max="6840" width="9.140625" style="1"/>
    <col min="6841" max="6841" width="10.7109375" style="1" customWidth="1"/>
    <col min="6842" max="6842" width="19.140625" style="1" customWidth="1"/>
    <col min="6843" max="6844" width="9.5703125" style="1" customWidth="1"/>
    <col min="6845" max="6845" width="25.28515625" style="1" customWidth="1"/>
    <col min="6846" max="6873" width="9.5703125" style="1" customWidth="1"/>
    <col min="6874" max="7075" width="9.140625" style="1"/>
    <col min="7076" max="7076" width="11" style="1" customWidth="1"/>
    <col min="7077" max="7077" width="0.5703125" style="1" customWidth="1"/>
    <col min="7078" max="7078" width="26.42578125" style="1" customWidth="1"/>
    <col min="7079" max="7084" width="0" style="1" hidden="1" customWidth="1"/>
    <col min="7085" max="7092" width="8.85546875" style="1" customWidth="1"/>
    <col min="7093" max="7093" width="9.140625" style="1"/>
    <col min="7094" max="7094" width="9.85546875" style="1" customWidth="1"/>
    <col min="7095" max="7095" width="13.7109375" style="1" customWidth="1"/>
    <col min="7096" max="7096" width="9.140625" style="1"/>
    <col min="7097" max="7097" width="10.7109375" style="1" customWidth="1"/>
    <col min="7098" max="7098" width="19.140625" style="1" customWidth="1"/>
    <col min="7099" max="7100" width="9.5703125" style="1" customWidth="1"/>
    <col min="7101" max="7101" width="25.28515625" style="1" customWidth="1"/>
    <col min="7102" max="7129" width="9.5703125" style="1" customWidth="1"/>
    <col min="7130" max="7331" width="9.140625" style="1"/>
    <col min="7332" max="7332" width="11" style="1" customWidth="1"/>
    <col min="7333" max="7333" width="0.5703125" style="1" customWidth="1"/>
    <col min="7334" max="7334" width="26.42578125" style="1" customWidth="1"/>
    <col min="7335" max="7340" width="0" style="1" hidden="1" customWidth="1"/>
    <col min="7341" max="7348" width="8.85546875" style="1" customWidth="1"/>
    <col min="7349" max="7349" width="9.140625" style="1"/>
    <col min="7350" max="7350" width="9.85546875" style="1" customWidth="1"/>
    <col min="7351" max="7351" width="13.7109375" style="1" customWidth="1"/>
    <col min="7352" max="7352" width="9.140625" style="1"/>
    <col min="7353" max="7353" width="10.7109375" style="1" customWidth="1"/>
    <col min="7354" max="7354" width="19.140625" style="1" customWidth="1"/>
    <col min="7355" max="7356" width="9.5703125" style="1" customWidth="1"/>
    <col min="7357" max="7357" width="25.28515625" style="1" customWidth="1"/>
    <col min="7358" max="7385" width="9.5703125" style="1" customWidth="1"/>
    <col min="7386" max="7587" width="9.140625" style="1"/>
    <col min="7588" max="7588" width="11" style="1" customWidth="1"/>
    <col min="7589" max="7589" width="0.5703125" style="1" customWidth="1"/>
    <col min="7590" max="7590" width="26.42578125" style="1" customWidth="1"/>
    <col min="7591" max="7596" width="0" style="1" hidden="1" customWidth="1"/>
    <col min="7597" max="7604" width="8.85546875" style="1" customWidth="1"/>
    <col min="7605" max="7605" width="9.140625" style="1"/>
    <col min="7606" max="7606" width="9.85546875" style="1" customWidth="1"/>
    <col min="7607" max="7607" width="13.7109375" style="1" customWidth="1"/>
    <col min="7608" max="7608" width="9.140625" style="1"/>
    <col min="7609" max="7609" width="10.7109375" style="1" customWidth="1"/>
    <col min="7610" max="7610" width="19.140625" style="1" customWidth="1"/>
    <col min="7611" max="7612" width="9.5703125" style="1" customWidth="1"/>
    <col min="7613" max="7613" width="25.28515625" style="1" customWidth="1"/>
    <col min="7614" max="7641" width="9.5703125" style="1" customWidth="1"/>
    <col min="7642" max="7843" width="9.140625" style="1"/>
    <col min="7844" max="7844" width="11" style="1" customWidth="1"/>
    <col min="7845" max="7845" width="0.5703125" style="1" customWidth="1"/>
    <col min="7846" max="7846" width="26.42578125" style="1" customWidth="1"/>
    <col min="7847" max="7852" width="0" style="1" hidden="1" customWidth="1"/>
    <col min="7853" max="7860" width="8.85546875" style="1" customWidth="1"/>
    <col min="7861" max="7861" width="9.140625" style="1"/>
    <col min="7862" max="7862" width="9.85546875" style="1" customWidth="1"/>
    <col min="7863" max="7863" width="13.7109375" style="1" customWidth="1"/>
    <col min="7864" max="7864" width="9.140625" style="1"/>
    <col min="7865" max="7865" width="10.7109375" style="1" customWidth="1"/>
    <col min="7866" max="7866" width="19.140625" style="1" customWidth="1"/>
    <col min="7867" max="7868" width="9.5703125" style="1" customWidth="1"/>
    <col min="7869" max="7869" width="25.28515625" style="1" customWidth="1"/>
    <col min="7870" max="7897" width="9.5703125" style="1" customWidth="1"/>
    <col min="7898" max="8099" width="9.140625" style="1"/>
    <col min="8100" max="8100" width="11" style="1" customWidth="1"/>
    <col min="8101" max="8101" width="0.5703125" style="1" customWidth="1"/>
    <col min="8102" max="8102" width="26.42578125" style="1" customWidth="1"/>
    <col min="8103" max="8108" width="0" style="1" hidden="1" customWidth="1"/>
    <col min="8109" max="8116" width="8.85546875" style="1" customWidth="1"/>
    <col min="8117" max="8117" width="9.140625" style="1"/>
    <col min="8118" max="8118" width="9.85546875" style="1" customWidth="1"/>
    <col min="8119" max="8119" width="13.7109375" style="1" customWidth="1"/>
    <col min="8120" max="8120" width="9.140625" style="1"/>
    <col min="8121" max="8121" width="10.7109375" style="1" customWidth="1"/>
    <col min="8122" max="8122" width="19.140625" style="1" customWidth="1"/>
    <col min="8123" max="8124" width="9.5703125" style="1" customWidth="1"/>
    <col min="8125" max="8125" width="25.28515625" style="1" customWidth="1"/>
    <col min="8126" max="8153" width="9.5703125" style="1" customWidth="1"/>
    <col min="8154" max="8355" width="9.140625" style="1"/>
    <col min="8356" max="8356" width="11" style="1" customWidth="1"/>
    <col min="8357" max="8357" width="0.5703125" style="1" customWidth="1"/>
    <col min="8358" max="8358" width="26.42578125" style="1" customWidth="1"/>
    <col min="8359" max="8364" width="0" style="1" hidden="1" customWidth="1"/>
    <col min="8365" max="8372" width="8.85546875" style="1" customWidth="1"/>
    <col min="8373" max="8373" width="9.140625" style="1"/>
    <col min="8374" max="8374" width="9.85546875" style="1" customWidth="1"/>
    <col min="8375" max="8375" width="13.7109375" style="1" customWidth="1"/>
    <col min="8376" max="8376" width="9.140625" style="1"/>
    <col min="8377" max="8377" width="10.7109375" style="1" customWidth="1"/>
    <col min="8378" max="8378" width="19.140625" style="1" customWidth="1"/>
    <col min="8379" max="8380" width="9.5703125" style="1" customWidth="1"/>
    <col min="8381" max="8381" width="25.28515625" style="1" customWidth="1"/>
    <col min="8382" max="8409" width="9.5703125" style="1" customWidth="1"/>
    <col min="8410" max="8611" width="9.140625" style="1"/>
    <col min="8612" max="8612" width="11" style="1" customWidth="1"/>
    <col min="8613" max="8613" width="0.5703125" style="1" customWidth="1"/>
    <col min="8614" max="8614" width="26.42578125" style="1" customWidth="1"/>
    <col min="8615" max="8620" width="0" style="1" hidden="1" customWidth="1"/>
    <col min="8621" max="8628" width="8.85546875" style="1" customWidth="1"/>
    <col min="8629" max="8629" width="9.140625" style="1"/>
    <col min="8630" max="8630" width="9.85546875" style="1" customWidth="1"/>
    <col min="8631" max="8631" width="13.7109375" style="1" customWidth="1"/>
    <col min="8632" max="8632" width="9.140625" style="1"/>
    <col min="8633" max="8633" width="10.7109375" style="1" customWidth="1"/>
    <col min="8634" max="8634" width="19.140625" style="1" customWidth="1"/>
    <col min="8635" max="8636" width="9.5703125" style="1" customWidth="1"/>
    <col min="8637" max="8637" width="25.28515625" style="1" customWidth="1"/>
    <col min="8638" max="8665" width="9.5703125" style="1" customWidth="1"/>
    <col min="8666" max="8867" width="9.140625" style="1"/>
    <col min="8868" max="8868" width="11" style="1" customWidth="1"/>
    <col min="8869" max="8869" width="0.5703125" style="1" customWidth="1"/>
    <col min="8870" max="8870" width="26.42578125" style="1" customWidth="1"/>
    <col min="8871" max="8876" width="0" style="1" hidden="1" customWidth="1"/>
    <col min="8877" max="8884" width="8.85546875" style="1" customWidth="1"/>
    <col min="8885" max="8885" width="9.140625" style="1"/>
    <col min="8886" max="8886" width="9.85546875" style="1" customWidth="1"/>
    <col min="8887" max="8887" width="13.7109375" style="1" customWidth="1"/>
    <col min="8888" max="8888" width="9.140625" style="1"/>
    <col min="8889" max="8889" width="10.7109375" style="1" customWidth="1"/>
    <col min="8890" max="8890" width="19.140625" style="1" customWidth="1"/>
    <col min="8891" max="8892" width="9.5703125" style="1" customWidth="1"/>
    <col min="8893" max="8893" width="25.28515625" style="1" customWidth="1"/>
    <col min="8894" max="8921" width="9.5703125" style="1" customWidth="1"/>
    <col min="8922" max="9123" width="9.140625" style="1"/>
    <col min="9124" max="9124" width="11" style="1" customWidth="1"/>
    <col min="9125" max="9125" width="0.5703125" style="1" customWidth="1"/>
    <col min="9126" max="9126" width="26.42578125" style="1" customWidth="1"/>
    <col min="9127" max="9132" width="0" style="1" hidden="1" customWidth="1"/>
    <col min="9133" max="9140" width="8.85546875" style="1" customWidth="1"/>
    <col min="9141" max="9141" width="9.140625" style="1"/>
    <col min="9142" max="9142" width="9.85546875" style="1" customWidth="1"/>
    <col min="9143" max="9143" width="13.7109375" style="1" customWidth="1"/>
    <col min="9144" max="9144" width="9.140625" style="1"/>
    <col min="9145" max="9145" width="10.7109375" style="1" customWidth="1"/>
    <col min="9146" max="9146" width="19.140625" style="1" customWidth="1"/>
    <col min="9147" max="9148" width="9.5703125" style="1" customWidth="1"/>
    <col min="9149" max="9149" width="25.28515625" style="1" customWidth="1"/>
    <col min="9150" max="9177" width="9.5703125" style="1" customWidth="1"/>
    <col min="9178" max="9379" width="9.140625" style="1"/>
    <col min="9380" max="9380" width="11" style="1" customWidth="1"/>
    <col min="9381" max="9381" width="0.5703125" style="1" customWidth="1"/>
    <col min="9382" max="9382" width="26.42578125" style="1" customWidth="1"/>
    <col min="9383" max="9388" width="0" style="1" hidden="1" customWidth="1"/>
    <col min="9389" max="9396" width="8.85546875" style="1" customWidth="1"/>
    <col min="9397" max="9397" width="9.140625" style="1"/>
    <col min="9398" max="9398" width="9.85546875" style="1" customWidth="1"/>
    <col min="9399" max="9399" width="13.7109375" style="1" customWidth="1"/>
    <col min="9400" max="9400" width="9.140625" style="1"/>
    <col min="9401" max="9401" width="10.7109375" style="1" customWidth="1"/>
    <col min="9402" max="9402" width="19.140625" style="1" customWidth="1"/>
    <col min="9403" max="9404" width="9.5703125" style="1" customWidth="1"/>
    <col min="9405" max="9405" width="25.28515625" style="1" customWidth="1"/>
    <col min="9406" max="9433" width="9.5703125" style="1" customWidth="1"/>
    <col min="9434" max="9635" width="9.140625" style="1"/>
    <col min="9636" max="9636" width="11" style="1" customWidth="1"/>
    <col min="9637" max="9637" width="0.5703125" style="1" customWidth="1"/>
    <col min="9638" max="9638" width="26.42578125" style="1" customWidth="1"/>
    <col min="9639" max="9644" width="0" style="1" hidden="1" customWidth="1"/>
    <col min="9645" max="9652" width="8.85546875" style="1" customWidth="1"/>
    <col min="9653" max="9653" width="9.140625" style="1"/>
    <col min="9654" max="9654" width="9.85546875" style="1" customWidth="1"/>
    <col min="9655" max="9655" width="13.7109375" style="1" customWidth="1"/>
    <col min="9656" max="9656" width="9.140625" style="1"/>
    <col min="9657" max="9657" width="10.7109375" style="1" customWidth="1"/>
    <col min="9658" max="9658" width="19.140625" style="1" customWidth="1"/>
    <col min="9659" max="9660" width="9.5703125" style="1" customWidth="1"/>
    <col min="9661" max="9661" width="25.28515625" style="1" customWidth="1"/>
    <col min="9662" max="9689" width="9.5703125" style="1" customWidth="1"/>
    <col min="9690" max="9891" width="9.140625" style="1"/>
    <col min="9892" max="9892" width="11" style="1" customWidth="1"/>
    <col min="9893" max="9893" width="0.5703125" style="1" customWidth="1"/>
    <col min="9894" max="9894" width="26.42578125" style="1" customWidth="1"/>
    <col min="9895" max="9900" width="0" style="1" hidden="1" customWidth="1"/>
    <col min="9901" max="9908" width="8.85546875" style="1" customWidth="1"/>
    <col min="9909" max="9909" width="9.140625" style="1"/>
    <col min="9910" max="9910" width="9.85546875" style="1" customWidth="1"/>
    <col min="9911" max="9911" width="13.7109375" style="1" customWidth="1"/>
    <col min="9912" max="9912" width="9.140625" style="1"/>
    <col min="9913" max="9913" width="10.7109375" style="1" customWidth="1"/>
    <col min="9914" max="9914" width="19.140625" style="1" customWidth="1"/>
    <col min="9915" max="9916" width="9.5703125" style="1" customWidth="1"/>
    <col min="9917" max="9917" width="25.28515625" style="1" customWidth="1"/>
    <col min="9918" max="9945" width="9.5703125" style="1" customWidth="1"/>
    <col min="9946" max="10147" width="9.140625" style="1"/>
    <col min="10148" max="10148" width="11" style="1" customWidth="1"/>
    <col min="10149" max="10149" width="0.5703125" style="1" customWidth="1"/>
    <col min="10150" max="10150" width="26.42578125" style="1" customWidth="1"/>
    <col min="10151" max="10156" width="0" style="1" hidden="1" customWidth="1"/>
    <col min="10157" max="10164" width="8.85546875" style="1" customWidth="1"/>
    <col min="10165" max="10165" width="9.140625" style="1"/>
    <col min="10166" max="10166" width="9.85546875" style="1" customWidth="1"/>
    <col min="10167" max="10167" width="13.7109375" style="1" customWidth="1"/>
    <col min="10168" max="10168" width="9.140625" style="1"/>
    <col min="10169" max="10169" width="10.7109375" style="1" customWidth="1"/>
    <col min="10170" max="10170" width="19.140625" style="1" customWidth="1"/>
    <col min="10171" max="10172" width="9.5703125" style="1" customWidth="1"/>
    <col min="10173" max="10173" width="25.28515625" style="1" customWidth="1"/>
    <col min="10174" max="10201" width="9.5703125" style="1" customWidth="1"/>
    <col min="10202" max="10403" width="9.140625" style="1"/>
    <col min="10404" max="10404" width="11" style="1" customWidth="1"/>
    <col min="10405" max="10405" width="0.5703125" style="1" customWidth="1"/>
    <col min="10406" max="10406" width="26.42578125" style="1" customWidth="1"/>
    <col min="10407" max="10412" width="0" style="1" hidden="1" customWidth="1"/>
    <col min="10413" max="10420" width="8.85546875" style="1" customWidth="1"/>
    <col min="10421" max="10421" width="9.140625" style="1"/>
    <col min="10422" max="10422" width="9.85546875" style="1" customWidth="1"/>
    <col min="10423" max="10423" width="13.7109375" style="1" customWidth="1"/>
    <col min="10424" max="10424" width="9.140625" style="1"/>
    <col min="10425" max="10425" width="10.7109375" style="1" customWidth="1"/>
    <col min="10426" max="10426" width="19.140625" style="1" customWidth="1"/>
    <col min="10427" max="10428" width="9.5703125" style="1" customWidth="1"/>
    <col min="10429" max="10429" width="25.28515625" style="1" customWidth="1"/>
    <col min="10430" max="10457" width="9.5703125" style="1" customWidth="1"/>
    <col min="10458" max="10659" width="9.140625" style="1"/>
    <col min="10660" max="10660" width="11" style="1" customWidth="1"/>
    <col min="10661" max="10661" width="0.5703125" style="1" customWidth="1"/>
    <col min="10662" max="10662" width="26.42578125" style="1" customWidth="1"/>
    <col min="10663" max="10668" width="0" style="1" hidden="1" customWidth="1"/>
    <col min="10669" max="10676" width="8.85546875" style="1" customWidth="1"/>
    <col min="10677" max="10677" width="9.140625" style="1"/>
    <col min="10678" max="10678" width="9.85546875" style="1" customWidth="1"/>
    <col min="10679" max="10679" width="13.7109375" style="1" customWidth="1"/>
    <col min="10680" max="10680" width="9.140625" style="1"/>
    <col min="10681" max="10681" width="10.7109375" style="1" customWidth="1"/>
    <col min="10682" max="10682" width="19.140625" style="1" customWidth="1"/>
    <col min="10683" max="10684" width="9.5703125" style="1" customWidth="1"/>
    <col min="10685" max="10685" width="25.28515625" style="1" customWidth="1"/>
    <col min="10686" max="10713" width="9.5703125" style="1" customWidth="1"/>
    <col min="10714" max="10915" width="9.140625" style="1"/>
    <col min="10916" max="10916" width="11" style="1" customWidth="1"/>
    <col min="10917" max="10917" width="0.5703125" style="1" customWidth="1"/>
    <col min="10918" max="10918" width="26.42578125" style="1" customWidth="1"/>
    <col min="10919" max="10924" width="0" style="1" hidden="1" customWidth="1"/>
    <col min="10925" max="10932" width="8.85546875" style="1" customWidth="1"/>
    <col min="10933" max="10933" width="9.140625" style="1"/>
    <col min="10934" max="10934" width="9.85546875" style="1" customWidth="1"/>
    <col min="10935" max="10935" width="13.7109375" style="1" customWidth="1"/>
    <col min="10936" max="10936" width="9.140625" style="1"/>
    <col min="10937" max="10937" width="10.7109375" style="1" customWidth="1"/>
    <col min="10938" max="10938" width="19.140625" style="1" customWidth="1"/>
    <col min="10939" max="10940" width="9.5703125" style="1" customWidth="1"/>
    <col min="10941" max="10941" width="25.28515625" style="1" customWidth="1"/>
    <col min="10942" max="10969" width="9.5703125" style="1" customWidth="1"/>
    <col min="10970" max="11171" width="9.140625" style="1"/>
    <col min="11172" max="11172" width="11" style="1" customWidth="1"/>
    <col min="11173" max="11173" width="0.5703125" style="1" customWidth="1"/>
    <col min="11174" max="11174" width="26.42578125" style="1" customWidth="1"/>
    <col min="11175" max="11180" width="0" style="1" hidden="1" customWidth="1"/>
    <col min="11181" max="11188" width="8.85546875" style="1" customWidth="1"/>
    <col min="11189" max="11189" width="9.140625" style="1"/>
    <col min="11190" max="11190" width="9.85546875" style="1" customWidth="1"/>
    <col min="11191" max="11191" width="13.7109375" style="1" customWidth="1"/>
    <col min="11192" max="11192" width="9.140625" style="1"/>
    <col min="11193" max="11193" width="10.7109375" style="1" customWidth="1"/>
    <col min="11194" max="11194" width="19.140625" style="1" customWidth="1"/>
    <col min="11195" max="11196" width="9.5703125" style="1" customWidth="1"/>
    <col min="11197" max="11197" width="25.28515625" style="1" customWidth="1"/>
    <col min="11198" max="11225" width="9.5703125" style="1" customWidth="1"/>
    <col min="11226" max="11427" width="9.140625" style="1"/>
    <col min="11428" max="11428" width="11" style="1" customWidth="1"/>
    <col min="11429" max="11429" width="0.5703125" style="1" customWidth="1"/>
    <col min="11430" max="11430" width="26.42578125" style="1" customWidth="1"/>
    <col min="11431" max="11436" width="0" style="1" hidden="1" customWidth="1"/>
    <col min="11437" max="11444" width="8.85546875" style="1" customWidth="1"/>
    <col min="11445" max="11445" width="9.140625" style="1"/>
    <col min="11446" max="11446" width="9.85546875" style="1" customWidth="1"/>
    <col min="11447" max="11447" width="13.7109375" style="1" customWidth="1"/>
    <col min="11448" max="11448" width="9.140625" style="1"/>
    <col min="11449" max="11449" width="10.7109375" style="1" customWidth="1"/>
    <col min="11450" max="11450" width="19.140625" style="1" customWidth="1"/>
    <col min="11451" max="11452" width="9.5703125" style="1" customWidth="1"/>
    <col min="11453" max="11453" width="25.28515625" style="1" customWidth="1"/>
    <col min="11454" max="11481" width="9.5703125" style="1" customWidth="1"/>
    <col min="11482" max="11683" width="9.140625" style="1"/>
    <col min="11684" max="11684" width="11" style="1" customWidth="1"/>
    <col min="11685" max="11685" width="0.5703125" style="1" customWidth="1"/>
    <col min="11686" max="11686" width="26.42578125" style="1" customWidth="1"/>
    <col min="11687" max="11692" width="0" style="1" hidden="1" customWidth="1"/>
    <col min="11693" max="11700" width="8.85546875" style="1" customWidth="1"/>
    <col min="11701" max="11701" width="9.140625" style="1"/>
    <col min="11702" max="11702" width="9.85546875" style="1" customWidth="1"/>
    <col min="11703" max="11703" width="13.7109375" style="1" customWidth="1"/>
    <col min="11704" max="11704" width="9.140625" style="1"/>
    <col min="11705" max="11705" width="10.7109375" style="1" customWidth="1"/>
    <col min="11706" max="11706" width="19.140625" style="1" customWidth="1"/>
    <col min="11707" max="11708" width="9.5703125" style="1" customWidth="1"/>
    <col min="11709" max="11709" width="25.28515625" style="1" customWidth="1"/>
    <col min="11710" max="11737" width="9.5703125" style="1" customWidth="1"/>
    <col min="11738" max="11939" width="9.140625" style="1"/>
    <col min="11940" max="11940" width="11" style="1" customWidth="1"/>
    <col min="11941" max="11941" width="0.5703125" style="1" customWidth="1"/>
    <col min="11942" max="11942" width="26.42578125" style="1" customWidth="1"/>
    <col min="11943" max="11948" width="0" style="1" hidden="1" customWidth="1"/>
    <col min="11949" max="11956" width="8.85546875" style="1" customWidth="1"/>
    <col min="11957" max="11957" width="9.140625" style="1"/>
    <col min="11958" max="11958" width="9.85546875" style="1" customWidth="1"/>
    <col min="11959" max="11959" width="13.7109375" style="1" customWidth="1"/>
    <col min="11960" max="11960" width="9.140625" style="1"/>
    <col min="11961" max="11961" width="10.7109375" style="1" customWidth="1"/>
    <col min="11962" max="11962" width="19.140625" style="1" customWidth="1"/>
    <col min="11963" max="11964" width="9.5703125" style="1" customWidth="1"/>
    <col min="11965" max="11965" width="25.28515625" style="1" customWidth="1"/>
    <col min="11966" max="11993" width="9.5703125" style="1" customWidth="1"/>
    <col min="11994" max="12195" width="9.140625" style="1"/>
    <col min="12196" max="12196" width="11" style="1" customWidth="1"/>
    <col min="12197" max="12197" width="0.5703125" style="1" customWidth="1"/>
    <col min="12198" max="12198" width="26.42578125" style="1" customWidth="1"/>
    <col min="12199" max="12204" width="0" style="1" hidden="1" customWidth="1"/>
    <col min="12205" max="12212" width="8.85546875" style="1" customWidth="1"/>
    <col min="12213" max="12213" width="9.140625" style="1"/>
    <col min="12214" max="12214" width="9.85546875" style="1" customWidth="1"/>
    <col min="12215" max="12215" width="13.7109375" style="1" customWidth="1"/>
    <col min="12216" max="12216" width="9.140625" style="1"/>
    <col min="12217" max="12217" width="10.7109375" style="1" customWidth="1"/>
    <col min="12218" max="12218" width="19.140625" style="1" customWidth="1"/>
    <col min="12219" max="12220" width="9.5703125" style="1" customWidth="1"/>
    <col min="12221" max="12221" width="25.28515625" style="1" customWidth="1"/>
    <col min="12222" max="12249" width="9.5703125" style="1" customWidth="1"/>
    <col min="12250" max="12451" width="9.140625" style="1"/>
    <col min="12452" max="12452" width="11" style="1" customWidth="1"/>
    <col min="12453" max="12453" width="0.5703125" style="1" customWidth="1"/>
    <col min="12454" max="12454" width="26.42578125" style="1" customWidth="1"/>
    <col min="12455" max="12460" width="0" style="1" hidden="1" customWidth="1"/>
    <col min="12461" max="12468" width="8.85546875" style="1" customWidth="1"/>
    <col min="12469" max="12469" width="9.140625" style="1"/>
    <col min="12470" max="12470" width="9.85546875" style="1" customWidth="1"/>
    <col min="12471" max="12471" width="13.7109375" style="1" customWidth="1"/>
    <col min="12472" max="12472" width="9.140625" style="1"/>
    <col min="12473" max="12473" width="10.7109375" style="1" customWidth="1"/>
    <col min="12474" max="12474" width="19.140625" style="1" customWidth="1"/>
    <col min="12475" max="12476" width="9.5703125" style="1" customWidth="1"/>
    <col min="12477" max="12477" width="25.28515625" style="1" customWidth="1"/>
    <col min="12478" max="12505" width="9.5703125" style="1" customWidth="1"/>
    <col min="12506" max="12707" width="9.140625" style="1"/>
    <col min="12708" max="12708" width="11" style="1" customWidth="1"/>
    <col min="12709" max="12709" width="0.5703125" style="1" customWidth="1"/>
    <col min="12710" max="12710" width="26.42578125" style="1" customWidth="1"/>
    <col min="12711" max="12716" width="0" style="1" hidden="1" customWidth="1"/>
    <col min="12717" max="12724" width="8.85546875" style="1" customWidth="1"/>
    <col min="12725" max="12725" width="9.140625" style="1"/>
    <col min="12726" max="12726" width="9.85546875" style="1" customWidth="1"/>
    <col min="12727" max="12727" width="13.7109375" style="1" customWidth="1"/>
    <col min="12728" max="12728" width="9.140625" style="1"/>
    <col min="12729" max="12729" width="10.7109375" style="1" customWidth="1"/>
    <col min="12730" max="12730" width="19.140625" style="1" customWidth="1"/>
    <col min="12731" max="12732" width="9.5703125" style="1" customWidth="1"/>
    <col min="12733" max="12733" width="25.28515625" style="1" customWidth="1"/>
    <col min="12734" max="12761" width="9.5703125" style="1" customWidth="1"/>
    <col min="12762" max="12963" width="9.140625" style="1"/>
    <col min="12964" max="12964" width="11" style="1" customWidth="1"/>
    <col min="12965" max="12965" width="0.5703125" style="1" customWidth="1"/>
    <col min="12966" max="12966" width="26.42578125" style="1" customWidth="1"/>
    <col min="12967" max="12972" width="0" style="1" hidden="1" customWidth="1"/>
    <col min="12973" max="12980" width="8.85546875" style="1" customWidth="1"/>
    <col min="12981" max="12981" width="9.140625" style="1"/>
    <col min="12982" max="12982" width="9.85546875" style="1" customWidth="1"/>
    <col min="12983" max="12983" width="13.7109375" style="1" customWidth="1"/>
    <col min="12984" max="12984" width="9.140625" style="1"/>
    <col min="12985" max="12985" width="10.7109375" style="1" customWidth="1"/>
    <col min="12986" max="12986" width="19.140625" style="1" customWidth="1"/>
    <col min="12987" max="12988" width="9.5703125" style="1" customWidth="1"/>
    <col min="12989" max="12989" width="25.28515625" style="1" customWidth="1"/>
    <col min="12990" max="13017" width="9.5703125" style="1" customWidth="1"/>
    <col min="13018" max="13219" width="9.140625" style="1"/>
    <col min="13220" max="13220" width="11" style="1" customWidth="1"/>
    <col min="13221" max="13221" width="0.5703125" style="1" customWidth="1"/>
    <col min="13222" max="13222" width="26.42578125" style="1" customWidth="1"/>
    <col min="13223" max="13228" width="0" style="1" hidden="1" customWidth="1"/>
    <col min="13229" max="13236" width="8.85546875" style="1" customWidth="1"/>
    <col min="13237" max="13237" width="9.140625" style="1"/>
    <col min="13238" max="13238" width="9.85546875" style="1" customWidth="1"/>
    <col min="13239" max="13239" width="13.7109375" style="1" customWidth="1"/>
    <col min="13240" max="13240" width="9.140625" style="1"/>
    <col min="13241" max="13241" width="10.7109375" style="1" customWidth="1"/>
    <col min="13242" max="13242" width="19.140625" style="1" customWidth="1"/>
    <col min="13243" max="13244" width="9.5703125" style="1" customWidth="1"/>
    <col min="13245" max="13245" width="25.28515625" style="1" customWidth="1"/>
    <col min="13246" max="13273" width="9.5703125" style="1" customWidth="1"/>
    <col min="13274" max="13475" width="9.140625" style="1"/>
    <col min="13476" max="13476" width="11" style="1" customWidth="1"/>
    <col min="13477" max="13477" width="0.5703125" style="1" customWidth="1"/>
    <col min="13478" max="13478" width="26.42578125" style="1" customWidth="1"/>
    <col min="13479" max="13484" width="0" style="1" hidden="1" customWidth="1"/>
    <col min="13485" max="13492" width="8.85546875" style="1" customWidth="1"/>
    <col min="13493" max="13493" width="9.140625" style="1"/>
    <col min="13494" max="13494" width="9.85546875" style="1" customWidth="1"/>
    <col min="13495" max="13495" width="13.7109375" style="1" customWidth="1"/>
    <col min="13496" max="13496" width="9.140625" style="1"/>
    <col min="13497" max="13497" width="10.7109375" style="1" customWidth="1"/>
    <col min="13498" max="13498" width="19.140625" style="1" customWidth="1"/>
    <col min="13499" max="13500" width="9.5703125" style="1" customWidth="1"/>
    <col min="13501" max="13501" width="25.28515625" style="1" customWidth="1"/>
    <col min="13502" max="13529" width="9.5703125" style="1" customWidth="1"/>
    <col min="13530" max="13731" width="9.140625" style="1"/>
    <col min="13732" max="13732" width="11" style="1" customWidth="1"/>
    <col min="13733" max="13733" width="0.5703125" style="1" customWidth="1"/>
    <col min="13734" max="13734" width="26.42578125" style="1" customWidth="1"/>
    <col min="13735" max="13740" width="0" style="1" hidden="1" customWidth="1"/>
    <col min="13741" max="13748" width="8.85546875" style="1" customWidth="1"/>
    <col min="13749" max="13749" width="9.140625" style="1"/>
    <col min="13750" max="13750" width="9.85546875" style="1" customWidth="1"/>
    <col min="13751" max="13751" width="13.7109375" style="1" customWidth="1"/>
    <col min="13752" max="13752" width="9.140625" style="1"/>
    <col min="13753" max="13753" width="10.7109375" style="1" customWidth="1"/>
    <col min="13754" max="13754" width="19.140625" style="1" customWidth="1"/>
    <col min="13755" max="13756" width="9.5703125" style="1" customWidth="1"/>
    <col min="13757" max="13757" width="25.28515625" style="1" customWidth="1"/>
    <col min="13758" max="13785" width="9.5703125" style="1" customWidth="1"/>
    <col min="13786" max="13987" width="9.140625" style="1"/>
    <col min="13988" max="13988" width="11" style="1" customWidth="1"/>
    <col min="13989" max="13989" width="0.5703125" style="1" customWidth="1"/>
    <col min="13990" max="13990" width="26.42578125" style="1" customWidth="1"/>
    <col min="13991" max="13996" width="0" style="1" hidden="1" customWidth="1"/>
    <col min="13997" max="14004" width="8.85546875" style="1" customWidth="1"/>
    <col min="14005" max="14005" width="9.140625" style="1"/>
    <col min="14006" max="14006" width="9.85546875" style="1" customWidth="1"/>
    <col min="14007" max="14007" width="13.7109375" style="1" customWidth="1"/>
    <col min="14008" max="14008" width="9.140625" style="1"/>
    <col min="14009" max="14009" width="10.7109375" style="1" customWidth="1"/>
    <col min="14010" max="14010" width="19.140625" style="1" customWidth="1"/>
    <col min="14011" max="14012" width="9.5703125" style="1" customWidth="1"/>
    <col min="14013" max="14013" width="25.28515625" style="1" customWidth="1"/>
    <col min="14014" max="14041" width="9.5703125" style="1" customWidth="1"/>
    <col min="14042" max="14243" width="9.140625" style="1"/>
    <col min="14244" max="14244" width="11" style="1" customWidth="1"/>
    <col min="14245" max="14245" width="0.5703125" style="1" customWidth="1"/>
    <col min="14246" max="14246" width="26.42578125" style="1" customWidth="1"/>
    <col min="14247" max="14252" width="0" style="1" hidden="1" customWidth="1"/>
    <col min="14253" max="14260" width="8.85546875" style="1" customWidth="1"/>
    <col min="14261" max="14261" width="9.140625" style="1"/>
    <col min="14262" max="14262" width="9.85546875" style="1" customWidth="1"/>
    <col min="14263" max="14263" width="13.7109375" style="1" customWidth="1"/>
    <col min="14264" max="14264" width="9.140625" style="1"/>
    <col min="14265" max="14265" width="10.7109375" style="1" customWidth="1"/>
    <col min="14266" max="14266" width="19.140625" style="1" customWidth="1"/>
    <col min="14267" max="14268" width="9.5703125" style="1" customWidth="1"/>
    <col min="14269" max="14269" width="25.28515625" style="1" customWidth="1"/>
    <col min="14270" max="14297" width="9.5703125" style="1" customWidth="1"/>
    <col min="14298" max="14499" width="9.140625" style="1"/>
    <col min="14500" max="14500" width="11" style="1" customWidth="1"/>
    <col min="14501" max="14501" width="0.5703125" style="1" customWidth="1"/>
    <col min="14502" max="14502" width="26.42578125" style="1" customWidth="1"/>
    <col min="14503" max="14508" width="0" style="1" hidden="1" customWidth="1"/>
    <col min="14509" max="14516" width="8.85546875" style="1" customWidth="1"/>
    <col min="14517" max="14517" width="9.140625" style="1"/>
    <col min="14518" max="14518" width="9.85546875" style="1" customWidth="1"/>
    <col min="14519" max="14519" width="13.7109375" style="1" customWidth="1"/>
    <col min="14520" max="14520" width="9.140625" style="1"/>
    <col min="14521" max="14521" width="10.7109375" style="1" customWidth="1"/>
    <col min="14522" max="14522" width="19.140625" style="1" customWidth="1"/>
    <col min="14523" max="14524" width="9.5703125" style="1" customWidth="1"/>
    <col min="14525" max="14525" width="25.28515625" style="1" customWidth="1"/>
    <col min="14526" max="14553" width="9.5703125" style="1" customWidth="1"/>
    <col min="14554" max="14755" width="9.140625" style="1"/>
    <col min="14756" max="14756" width="11" style="1" customWidth="1"/>
    <col min="14757" max="14757" width="0.5703125" style="1" customWidth="1"/>
    <col min="14758" max="14758" width="26.42578125" style="1" customWidth="1"/>
    <col min="14759" max="14764" width="0" style="1" hidden="1" customWidth="1"/>
    <col min="14765" max="14772" width="8.85546875" style="1" customWidth="1"/>
    <col min="14773" max="14773" width="9.140625" style="1"/>
    <col min="14774" max="14774" width="9.85546875" style="1" customWidth="1"/>
    <col min="14775" max="14775" width="13.7109375" style="1" customWidth="1"/>
    <col min="14776" max="14776" width="9.140625" style="1"/>
    <col min="14777" max="14777" width="10.7109375" style="1" customWidth="1"/>
    <col min="14778" max="14778" width="19.140625" style="1" customWidth="1"/>
    <col min="14779" max="14780" width="9.5703125" style="1" customWidth="1"/>
    <col min="14781" max="14781" width="25.28515625" style="1" customWidth="1"/>
    <col min="14782" max="14809" width="9.5703125" style="1" customWidth="1"/>
    <col min="14810" max="15011" width="9.140625" style="1"/>
    <col min="15012" max="15012" width="11" style="1" customWidth="1"/>
    <col min="15013" max="15013" width="0.5703125" style="1" customWidth="1"/>
    <col min="15014" max="15014" width="26.42578125" style="1" customWidth="1"/>
    <col min="15015" max="15020" width="0" style="1" hidden="1" customWidth="1"/>
    <col min="15021" max="15028" width="8.85546875" style="1" customWidth="1"/>
    <col min="15029" max="15029" width="9.140625" style="1"/>
    <col min="15030" max="15030" width="9.85546875" style="1" customWidth="1"/>
    <col min="15031" max="15031" width="13.7109375" style="1" customWidth="1"/>
    <col min="15032" max="15032" width="9.140625" style="1"/>
    <col min="15033" max="15033" width="10.7109375" style="1" customWidth="1"/>
    <col min="15034" max="15034" width="19.140625" style="1" customWidth="1"/>
    <col min="15035" max="15036" width="9.5703125" style="1" customWidth="1"/>
    <col min="15037" max="15037" width="25.28515625" style="1" customWidth="1"/>
    <col min="15038" max="15065" width="9.5703125" style="1" customWidth="1"/>
    <col min="15066" max="15267" width="9.140625" style="1"/>
    <col min="15268" max="15268" width="11" style="1" customWidth="1"/>
    <col min="15269" max="15269" width="0.5703125" style="1" customWidth="1"/>
    <col min="15270" max="15270" width="26.42578125" style="1" customWidth="1"/>
    <col min="15271" max="15276" width="0" style="1" hidden="1" customWidth="1"/>
    <col min="15277" max="15284" width="8.85546875" style="1" customWidth="1"/>
    <col min="15285" max="15285" width="9.140625" style="1"/>
    <col min="15286" max="15286" width="9.85546875" style="1" customWidth="1"/>
    <col min="15287" max="15287" width="13.7109375" style="1" customWidth="1"/>
    <col min="15288" max="15288" width="9.140625" style="1"/>
    <col min="15289" max="15289" width="10.7109375" style="1" customWidth="1"/>
    <col min="15290" max="15290" width="19.140625" style="1" customWidth="1"/>
    <col min="15291" max="15292" width="9.5703125" style="1" customWidth="1"/>
    <col min="15293" max="15293" width="25.28515625" style="1" customWidth="1"/>
    <col min="15294" max="15321" width="9.5703125" style="1" customWidth="1"/>
    <col min="15322" max="15523" width="9.140625" style="1"/>
    <col min="15524" max="15524" width="11" style="1" customWidth="1"/>
    <col min="15525" max="15525" width="0.5703125" style="1" customWidth="1"/>
    <col min="15526" max="15526" width="26.42578125" style="1" customWidth="1"/>
    <col min="15527" max="15532" width="0" style="1" hidden="1" customWidth="1"/>
    <col min="15533" max="15540" width="8.85546875" style="1" customWidth="1"/>
    <col min="15541" max="15541" width="9.140625" style="1"/>
    <col min="15542" max="15542" width="9.85546875" style="1" customWidth="1"/>
    <col min="15543" max="15543" width="13.7109375" style="1" customWidth="1"/>
    <col min="15544" max="15544" width="9.140625" style="1"/>
    <col min="15545" max="15545" width="10.7109375" style="1" customWidth="1"/>
    <col min="15546" max="15546" width="19.140625" style="1" customWidth="1"/>
    <col min="15547" max="15548" width="9.5703125" style="1" customWidth="1"/>
    <col min="15549" max="15549" width="25.28515625" style="1" customWidth="1"/>
    <col min="15550" max="15577" width="9.5703125" style="1" customWidth="1"/>
    <col min="15578" max="15779" width="9.140625" style="1"/>
    <col min="15780" max="15780" width="11" style="1" customWidth="1"/>
    <col min="15781" max="15781" width="0.5703125" style="1" customWidth="1"/>
    <col min="15782" max="15782" width="26.42578125" style="1" customWidth="1"/>
    <col min="15783" max="15788" width="0" style="1" hidden="1" customWidth="1"/>
    <col min="15789" max="15796" width="8.85546875" style="1" customWidth="1"/>
    <col min="15797" max="15797" width="9.140625" style="1"/>
    <col min="15798" max="15798" width="9.85546875" style="1" customWidth="1"/>
    <col min="15799" max="15799" width="13.7109375" style="1" customWidth="1"/>
    <col min="15800" max="15800" width="9.140625" style="1"/>
    <col min="15801" max="15801" width="10.7109375" style="1" customWidth="1"/>
    <col min="15802" max="15802" width="19.140625" style="1" customWidth="1"/>
    <col min="15803" max="15804" width="9.5703125" style="1" customWidth="1"/>
    <col min="15805" max="15805" width="25.28515625" style="1" customWidth="1"/>
    <col min="15806" max="15833" width="9.5703125" style="1" customWidth="1"/>
    <col min="15834" max="16035" width="9.140625" style="1"/>
    <col min="16036" max="16036" width="11" style="1" customWidth="1"/>
    <col min="16037" max="16037" width="0.5703125" style="1" customWidth="1"/>
    <col min="16038" max="16038" width="26.42578125" style="1" customWidth="1"/>
    <col min="16039" max="16044" width="0" style="1" hidden="1" customWidth="1"/>
    <col min="16045" max="16052" width="8.85546875" style="1" customWidth="1"/>
    <col min="16053" max="16053" width="9.140625" style="1"/>
    <col min="16054" max="16054" width="9.85546875" style="1" customWidth="1"/>
    <col min="16055" max="16055" width="13.7109375" style="1" customWidth="1"/>
    <col min="16056" max="16056" width="9.140625" style="1"/>
    <col min="16057" max="16057" width="10.7109375" style="1" customWidth="1"/>
    <col min="16058" max="16058" width="19.140625" style="1" customWidth="1"/>
    <col min="16059" max="16060" width="9.5703125" style="1" customWidth="1"/>
    <col min="16061" max="16061" width="25.28515625" style="1" customWidth="1"/>
    <col min="16062" max="16089" width="9.5703125" style="1" customWidth="1"/>
    <col min="16090" max="16384" width="9.140625" style="1"/>
  </cols>
  <sheetData>
    <row r="1" spans="1:17" x14ac:dyDescent="0.2">
      <c r="H1" s="37"/>
      <c r="L1" s="85" t="s">
        <v>80</v>
      </c>
      <c r="M1" s="86"/>
      <c r="N1" s="85"/>
      <c r="O1" s="85"/>
      <c r="P1" s="85"/>
      <c r="Q1" s="85"/>
    </row>
    <row r="2" spans="1:17" ht="18.75" customHeight="1" x14ac:dyDescent="0.3">
      <c r="A2" s="4" t="s">
        <v>69</v>
      </c>
      <c r="B2" s="5"/>
      <c r="C2" s="5"/>
      <c r="D2" s="5"/>
      <c r="E2" s="5"/>
      <c r="F2" s="81"/>
      <c r="G2" s="5"/>
      <c r="H2" s="5"/>
      <c r="I2" s="5"/>
      <c r="J2" s="5"/>
      <c r="K2" s="5"/>
      <c r="L2" s="90" t="s">
        <v>76</v>
      </c>
      <c r="M2" s="91"/>
    </row>
    <row r="3" spans="1:17" ht="21.75" customHeight="1" x14ac:dyDescent="0.3">
      <c r="A3" s="4" t="s">
        <v>56</v>
      </c>
      <c r="B3" s="5"/>
      <c r="C3" s="5"/>
      <c r="D3" s="5"/>
      <c r="E3" s="5"/>
      <c r="F3" s="81"/>
      <c r="G3" s="5"/>
      <c r="H3" s="5"/>
      <c r="I3" s="5"/>
      <c r="J3" s="5"/>
      <c r="K3" s="5"/>
      <c r="L3" s="91"/>
      <c r="M3" s="91"/>
    </row>
    <row r="4" spans="1:17" ht="18.75" x14ac:dyDescent="0.3">
      <c r="A4" s="4" t="s">
        <v>1</v>
      </c>
      <c r="B4" s="5"/>
      <c r="C4" s="5"/>
      <c r="D4" s="5"/>
      <c r="E4" s="5"/>
      <c r="F4" s="81"/>
      <c r="G4" s="5"/>
      <c r="H4" s="5"/>
      <c r="I4" s="5"/>
      <c r="J4" s="5"/>
      <c r="K4" s="5"/>
      <c r="L4" s="92"/>
      <c r="M4" s="92"/>
    </row>
    <row r="5" spans="1:17" ht="52.5" customHeight="1" x14ac:dyDescent="0.25">
      <c r="A5" s="6"/>
      <c r="B5" s="7"/>
      <c r="C5" s="7"/>
      <c r="D5" s="7"/>
      <c r="E5" s="7"/>
      <c r="F5" s="82"/>
      <c r="G5" s="7"/>
      <c r="H5" s="7"/>
      <c r="I5" s="7"/>
      <c r="J5" s="7"/>
      <c r="K5" s="8"/>
      <c r="L5" s="93" t="s">
        <v>2</v>
      </c>
      <c r="M5" s="94"/>
    </row>
    <row r="6" spans="1:17" s="14" customFormat="1" x14ac:dyDescent="0.2">
      <c r="A6" s="9" t="s">
        <v>3</v>
      </c>
      <c r="B6" s="74">
        <v>2014</v>
      </c>
      <c r="C6" s="11">
        <v>2015</v>
      </c>
      <c r="D6" s="11">
        <v>2020</v>
      </c>
      <c r="E6" s="10">
        <v>2025</v>
      </c>
      <c r="F6" s="75" t="s">
        <v>78</v>
      </c>
      <c r="G6" s="10">
        <v>2030</v>
      </c>
      <c r="H6" s="75" t="s">
        <v>77</v>
      </c>
      <c r="I6" s="10">
        <v>2035</v>
      </c>
      <c r="J6" s="10">
        <v>2040</v>
      </c>
      <c r="K6" s="10">
        <v>2045</v>
      </c>
      <c r="L6" s="12" t="s">
        <v>4</v>
      </c>
      <c r="M6" s="13" t="s">
        <v>5</v>
      </c>
    </row>
    <row r="7" spans="1:17" x14ac:dyDescent="0.2">
      <c r="A7" s="15"/>
      <c r="B7" s="80"/>
      <c r="L7" s="16"/>
      <c r="M7" s="17"/>
    </row>
    <row r="8" spans="1:17" s="23" customFormat="1" ht="12.75" customHeight="1" x14ac:dyDescent="0.2">
      <c r="A8" s="63" t="s">
        <v>6</v>
      </c>
      <c r="B8" s="70">
        <f>TREND(C8:D8,$C$6:$D$6,$B$6)</f>
        <v>788.66919999999664</v>
      </c>
      <c r="C8" s="19">
        <v>798.27099999999996</v>
      </c>
      <c r="D8" s="19">
        <v>846.28</v>
      </c>
      <c r="E8" s="19">
        <v>895.12</v>
      </c>
      <c r="F8" s="87">
        <f>E8/B8</f>
        <v>1.1349752215504343</v>
      </c>
      <c r="G8" s="19">
        <v>937.85400000000004</v>
      </c>
      <c r="H8" s="87">
        <f>G8/B8</f>
        <v>1.1891601700687742</v>
      </c>
      <c r="I8" s="19">
        <v>978.22299999999996</v>
      </c>
      <c r="J8" s="19">
        <v>1011.806</v>
      </c>
      <c r="K8" s="19">
        <v>1045.3900000000001</v>
      </c>
      <c r="L8" s="21">
        <f>SUM(K8-C8)</f>
        <v>247.11900000000014</v>
      </c>
      <c r="M8" s="22">
        <f>L8/C8</f>
        <v>0.30956780341513113</v>
      </c>
    </row>
    <row r="9" spans="1:17" s="27" customFormat="1" ht="12.75" customHeight="1" x14ac:dyDescent="0.2">
      <c r="A9" s="63" t="s">
        <v>17</v>
      </c>
      <c r="B9" s="70">
        <f t="shared" ref="B9:B10" si="0">TREND(C9:D9,$C$6:$D$6,$B$6)</f>
        <v>208.88440000000014</v>
      </c>
      <c r="C9" s="19">
        <v>209.60400000000001</v>
      </c>
      <c r="D9" s="19">
        <v>213.202</v>
      </c>
      <c r="E9" s="19">
        <v>225.19399999999999</v>
      </c>
      <c r="F9" s="87">
        <f t="shared" ref="F9:F66" si="1">E9/B9</f>
        <v>1.078079550220121</v>
      </c>
      <c r="G9" s="19">
        <v>242.136</v>
      </c>
      <c r="H9" s="87">
        <f>G9/B9</f>
        <v>1.159186612308051</v>
      </c>
      <c r="I9" s="19">
        <v>255.75</v>
      </c>
      <c r="J9" s="19">
        <v>267.64100000000002</v>
      </c>
      <c r="K9" s="19">
        <v>279.55099999999999</v>
      </c>
      <c r="L9" s="21">
        <f>SUM(K9-C9)</f>
        <v>69.946999999999974</v>
      </c>
      <c r="M9" s="22">
        <f>L9/C9</f>
        <v>0.3337102345375087</v>
      </c>
    </row>
    <row r="10" spans="1:17" s="14" customFormat="1" ht="12.75" customHeight="1" x14ac:dyDescent="0.2">
      <c r="A10" s="63" t="s">
        <v>58</v>
      </c>
      <c r="B10" s="70">
        <f t="shared" si="0"/>
        <v>105.46180000000004</v>
      </c>
      <c r="C10" s="19">
        <v>106.238</v>
      </c>
      <c r="D10" s="19">
        <v>110.119</v>
      </c>
      <c r="E10" s="19">
        <v>121.77200000000001</v>
      </c>
      <c r="F10" s="87">
        <f t="shared" si="1"/>
        <v>1.1546550504542874</v>
      </c>
      <c r="G10" s="19">
        <v>127.26600000000001</v>
      </c>
      <c r="H10" s="87">
        <f>G10/B10</f>
        <v>1.2067497425608131</v>
      </c>
      <c r="I10" s="19">
        <v>135.25399999999999</v>
      </c>
      <c r="J10" s="19">
        <v>142.73500000000001</v>
      </c>
      <c r="K10" s="19">
        <v>155.095</v>
      </c>
      <c r="L10" s="21">
        <f>SUM(K10-C10)</f>
        <v>48.856999999999999</v>
      </c>
      <c r="M10" s="22">
        <f>L10/C10</f>
        <v>0.45988252790903444</v>
      </c>
    </row>
    <row r="11" spans="1:17" ht="12.75" customHeight="1" x14ac:dyDescent="0.2">
      <c r="A11" s="56"/>
      <c r="B11" s="72"/>
      <c r="C11" s="25"/>
      <c r="D11" s="25"/>
      <c r="E11" s="25"/>
      <c r="F11" s="87"/>
      <c r="G11" s="25"/>
      <c r="H11" s="87"/>
      <c r="I11" s="25"/>
      <c r="J11" s="25"/>
      <c r="K11" s="25"/>
      <c r="L11" s="56"/>
      <c r="M11" s="28"/>
    </row>
    <row r="12" spans="1:17" s="14" customFormat="1" ht="12.75" customHeight="1" x14ac:dyDescent="0.2">
      <c r="A12" s="45" t="s">
        <v>70</v>
      </c>
      <c r="B12" s="76">
        <f t="shared" ref="B12:K12" si="2">SUM(B8:B10)</f>
        <v>1103.0153999999968</v>
      </c>
      <c r="C12" s="30">
        <f t="shared" si="2"/>
        <v>1114.1130000000001</v>
      </c>
      <c r="D12" s="30">
        <f t="shared" si="2"/>
        <v>1169.6009999999999</v>
      </c>
      <c r="E12" s="30">
        <f t="shared" si="2"/>
        <v>1242.086</v>
      </c>
      <c r="F12" s="88">
        <f t="shared" si="1"/>
        <v>1.1260821925061097</v>
      </c>
      <c r="G12" s="30">
        <f t="shared" si="2"/>
        <v>1307.2560000000001</v>
      </c>
      <c r="H12" s="88">
        <f>G12/B12</f>
        <v>1.1851656830901942</v>
      </c>
      <c r="I12" s="30">
        <f t="shared" si="2"/>
        <v>1369.2269999999999</v>
      </c>
      <c r="J12" s="30">
        <f t="shared" si="2"/>
        <v>1422.1820000000002</v>
      </c>
      <c r="K12" s="30">
        <f t="shared" si="2"/>
        <v>1480.0360000000001</v>
      </c>
      <c r="L12" s="45">
        <f>SUM(K12-C12)</f>
        <v>365.923</v>
      </c>
      <c r="M12" s="31">
        <f>L12/C12</f>
        <v>0.32844334461585134</v>
      </c>
      <c r="N12" s="32"/>
    </row>
    <row r="13" spans="1:17" ht="12.75" customHeight="1" x14ac:dyDescent="0.2">
      <c r="A13" s="56"/>
      <c r="B13" s="72"/>
      <c r="C13" s="25"/>
      <c r="D13" s="25"/>
      <c r="E13" s="25"/>
      <c r="F13" s="87"/>
      <c r="G13" s="25"/>
      <c r="H13" s="87"/>
      <c r="I13" s="25"/>
      <c r="J13" s="25"/>
      <c r="K13" s="25"/>
      <c r="L13" s="56"/>
      <c r="M13" s="28"/>
    </row>
    <row r="14" spans="1:17" s="23" customFormat="1" ht="12.75" customHeight="1" x14ac:dyDescent="0.2">
      <c r="A14" s="63" t="s">
        <v>11</v>
      </c>
      <c r="B14" s="70">
        <f>TREND(C14:D14,$C$6:$D$6,$B$6)</f>
        <v>515.48359999999957</v>
      </c>
      <c r="C14" s="19">
        <v>520.16</v>
      </c>
      <c r="D14" s="19">
        <v>543.54200000000003</v>
      </c>
      <c r="E14" s="19">
        <v>572.52099999999996</v>
      </c>
      <c r="F14" s="87">
        <f t="shared" si="1"/>
        <v>1.1106483310041297</v>
      </c>
      <c r="G14" s="19">
        <v>604.49099999999999</v>
      </c>
      <c r="H14" s="87">
        <f t="shared" ref="H14:H21" si="3">G14/B14</f>
        <v>1.1726677628541442</v>
      </c>
      <c r="I14" s="19">
        <v>627.35</v>
      </c>
      <c r="J14" s="19">
        <v>653.91700000000003</v>
      </c>
      <c r="K14" s="19">
        <v>678.68899999999996</v>
      </c>
      <c r="L14" s="21">
        <f t="shared" ref="L14:L21" si="4">K14-C14</f>
        <v>158.529</v>
      </c>
      <c r="M14" s="22">
        <f t="shared" ref="M14:M21" si="5">L14/C14</f>
        <v>0.30476968625038453</v>
      </c>
    </row>
    <row r="15" spans="1:17" s="14" customFormat="1" ht="12.75" customHeight="1" x14ac:dyDescent="0.2">
      <c r="A15" s="56" t="s">
        <v>71</v>
      </c>
      <c r="B15" s="70">
        <f t="shared" ref="B15:B20" si="6">TREND(C15:D15,$C$6:$D$6,$B$6)</f>
        <v>76.678600000000017</v>
      </c>
      <c r="C15" s="25">
        <v>76.942999999999998</v>
      </c>
      <c r="D15" s="25">
        <v>78.265000000000001</v>
      </c>
      <c r="E15" s="33">
        <v>80.525999999999996</v>
      </c>
      <c r="F15" s="87">
        <f t="shared" si="1"/>
        <v>1.0501756683090195</v>
      </c>
      <c r="G15" s="33">
        <v>82.495000000000005</v>
      </c>
      <c r="H15" s="87">
        <f t="shared" si="3"/>
        <v>1.0758542800729276</v>
      </c>
      <c r="I15" s="33">
        <v>86.808000000000007</v>
      </c>
      <c r="J15" s="33">
        <v>91.194999999999993</v>
      </c>
      <c r="K15" s="19">
        <v>96.774000000000001</v>
      </c>
      <c r="L15" s="21">
        <f t="shared" si="4"/>
        <v>19.831000000000003</v>
      </c>
      <c r="M15" s="22">
        <f t="shared" si="5"/>
        <v>0.25773624631220521</v>
      </c>
    </row>
    <row r="16" spans="1:17" s="14" customFormat="1" x14ac:dyDescent="0.2">
      <c r="A16" s="56" t="s">
        <v>14</v>
      </c>
      <c r="B16" s="70">
        <f t="shared" si="6"/>
        <v>46.200000000000045</v>
      </c>
      <c r="C16" s="25">
        <v>46.429000000000002</v>
      </c>
      <c r="D16" s="25">
        <v>47.573999999999998</v>
      </c>
      <c r="E16" s="33">
        <v>50.01</v>
      </c>
      <c r="F16" s="87">
        <f t="shared" si="1"/>
        <v>1.0824675324675315</v>
      </c>
      <c r="G16" s="33">
        <v>52.652999999999999</v>
      </c>
      <c r="H16" s="87">
        <f t="shared" si="3"/>
        <v>1.1396753246753235</v>
      </c>
      <c r="I16" s="33">
        <v>56.12</v>
      </c>
      <c r="J16" s="33">
        <v>61.134</v>
      </c>
      <c r="K16" s="19">
        <v>65.683999999999997</v>
      </c>
      <c r="L16" s="21">
        <f t="shared" si="4"/>
        <v>19.254999999999995</v>
      </c>
      <c r="M16" s="22">
        <f t="shared" si="5"/>
        <v>0.41471924874539606</v>
      </c>
    </row>
    <row r="17" spans="1:14" s="27" customFormat="1" x14ac:dyDescent="0.2">
      <c r="A17" s="56" t="s">
        <v>15</v>
      </c>
      <c r="B17" s="70">
        <f t="shared" si="6"/>
        <v>336.4684000000002</v>
      </c>
      <c r="C17" s="25">
        <v>338.565</v>
      </c>
      <c r="D17" s="25">
        <v>349.048</v>
      </c>
      <c r="E17" s="25">
        <v>366.32600000000002</v>
      </c>
      <c r="F17" s="87">
        <f t="shared" si="1"/>
        <v>1.0887381994861918</v>
      </c>
      <c r="G17" s="25">
        <v>375.74099999999999</v>
      </c>
      <c r="H17" s="87">
        <f t="shared" si="3"/>
        <v>1.1167200248225384</v>
      </c>
      <c r="I17" s="25">
        <v>385.51</v>
      </c>
      <c r="J17" s="25">
        <v>393.33600000000001</v>
      </c>
      <c r="K17" s="25">
        <v>402.14699999999999</v>
      </c>
      <c r="L17" s="21">
        <f t="shared" si="4"/>
        <v>63.581999999999994</v>
      </c>
      <c r="M17" s="22">
        <f t="shared" si="5"/>
        <v>0.18779850250321206</v>
      </c>
    </row>
    <row r="18" spans="1:14" s="23" customFormat="1" x14ac:dyDescent="0.2">
      <c r="A18" s="63" t="s">
        <v>16</v>
      </c>
      <c r="B18" s="70">
        <f t="shared" si="6"/>
        <v>644.39999999999782</v>
      </c>
      <c r="C18" s="19">
        <v>654.1</v>
      </c>
      <c r="D18" s="19">
        <v>702.6</v>
      </c>
      <c r="E18" s="19">
        <v>749.32500000000005</v>
      </c>
      <c r="F18" s="87">
        <f t="shared" si="1"/>
        <v>1.1628258845437656</v>
      </c>
      <c r="G18" s="19">
        <v>790.63</v>
      </c>
      <c r="H18" s="87">
        <f t="shared" si="3"/>
        <v>1.2269242706393586</v>
      </c>
      <c r="I18" s="19">
        <v>827.83</v>
      </c>
      <c r="J18" s="19">
        <v>864.53</v>
      </c>
      <c r="K18" s="19">
        <v>898.13</v>
      </c>
      <c r="L18" s="21">
        <f t="shared" si="4"/>
        <v>244.02999999999997</v>
      </c>
      <c r="M18" s="22">
        <f t="shared" si="5"/>
        <v>0.37307751108393206</v>
      </c>
    </row>
    <row r="19" spans="1:14" s="23" customFormat="1" x14ac:dyDescent="0.2">
      <c r="A19" s="63" t="s">
        <v>62</v>
      </c>
      <c r="B19" s="70">
        <f t="shared" si="6"/>
        <v>20.542599999999936</v>
      </c>
      <c r="C19" s="19">
        <v>20.765000000000001</v>
      </c>
      <c r="D19" s="19">
        <v>21.876999999999999</v>
      </c>
      <c r="E19" s="19">
        <v>22.756</v>
      </c>
      <c r="F19" s="87">
        <f t="shared" si="1"/>
        <v>1.1077468285416681</v>
      </c>
      <c r="G19" s="19">
        <v>23.683</v>
      </c>
      <c r="H19" s="87">
        <f t="shared" si="3"/>
        <v>1.1528725672504976</v>
      </c>
      <c r="I19" s="19">
        <v>24.620999999999999</v>
      </c>
      <c r="J19" s="19">
        <v>25.6</v>
      </c>
      <c r="K19" s="19">
        <v>26.579000000000001</v>
      </c>
      <c r="L19" s="21">
        <f t="shared" si="4"/>
        <v>5.8140000000000001</v>
      </c>
      <c r="M19" s="22">
        <f t="shared" si="5"/>
        <v>0.27999036840837949</v>
      </c>
      <c r="N19" s="64"/>
    </row>
    <row r="20" spans="1:14" s="23" customFormat="1" x14ac:dyDescent="0.2">
      <c r="A20" s="63" t="s">
        <v>18</v>
      </c>
      <c r="B20" s="70">
        <f t="shared" si="6"/>
        <v>11.539999999999964</v>
      </c>
      <c r="C20" s="19">
        <v>12</v>
      </c>
      <c r="D20" s="19">
        <v>14.3</v>
      </c>
      <c r="E20" s="19">
        <v>16.2</v>
      </c>
      <c r="F20" s="87">
        <f t="shared" si="1"/>
        <v>1.4038128249566768</v>
      </c>
      <c r="G20" s="19">
        <v>17.600000000000001</v>
      </c>
      <c r="H20" s="87">
        <f t="shared" si="3"/>
        <v>1.5251299826689824</v>
      </c>
      <c r="I20" s="19">
        <v>18</v>
      </c>
      <c r="J20" s="19">
        <v>18.3</v>
      </c>
      <c r="K20" s="19">
        <v>18.600000000000001</v>
      </c>
      <c r="L20" s="21">
        <f t="shared" si="4"/>
        <v>6.6000000000000014</v>
      </c>
      <c r="M20" s="22">
        <f t="shared" si="5"/>
        <v>0.55000000000000016</v>
      </c>
      <c r="N20" s="64"/>
    </row>
    <row r="21" spans="1:14" s="71" customFormat="1" x14ac:dyDescent="0.2">
      <c r="A21" s="69" t="s">
        <v>79</v>
      </c>
      <c r="B21" s="70">
        <f t="shared" ref="B21:K21" si="7">SUM(B18:B20)</f>
        <v>676.48259999999777</v>
      </c>
      <c r="C21" s="70">
        <f t="shared" si="7"/>
        <v>686.86500000000001</v>
      </c>
      <c r="D21" s="70">
        <f t="shared" si="7"/>
        <v>738.77699999999993</v>
      </c>
      <c r="E21" s="70">
        <f t="shared" si="7"/>
        <v>788.28100000000006</v>
      </c>
      <c r="F21" s="87">
        <f t="shared" si="1"/>
        <v>1.1652642654814811</v>
      </c>
      <c r="G21" s="70">
        <f t="shared" si="7"/>
        <v>831.91300000000001</v>
      </c>
      <c r="H21" s="87">
        <f t="shared" si="3"/>
        <v>1.229762598476299</v>
      </c>
      <c r="I21" s="70">
        <f t="shared" si="7"/>
        <v>870.45100000000002</v>
      </c>
      <c r="J21" s="70">
        <f t="shared" si="7"/>
        <v>908.43</v>
      </c>
      <c r="K21" s="70">
        <f t="shared" si="7"/>
        <v>943.30899999999997</v>
      </c>
      <c r="L21" s="96">
        <f t="shared" si="4"/>
        <v>256.44399999999996</v>
      </c>
      <c r="M21" s="97">
        <f t="shared" si="5"/>
        <v>0.37335429815174737</v>
      </c>
    </row>
    <row r="22" spans="1:14" s="23" customFormat="1" x14ac:dyDescent="0.2">
      <c r="A22" s="21"/>
      <c r="B22" s="70"/>
      <c r="C22" s="19"/>
      <c r="D22" s="19"/>
      <c r="E22" s="19"/>
      <c r="F22" s="87"/>
      <c r="G22" s="19"/>
      <c r="H22" s="87"/>
      <c r="I22" s="19"/>
      <c r="J22" s="19"/>
      <c r="K22" s="19"/>
      <c r="L22" s="21"/>
      <c r="M22" s="22"/>
    </row>
    <row r="23" spans="1:14" s="14" customFormat="1" x14ac:dyDescent="0.2">
      <c r="A23" s="45" t="s">
        <v>63</v>
      </c>
      <c r="B23" s="76">
        <f>SUM(B14,B17,B18,B19,B20)</f>
        <v>1528.4345999999975</v>
      </c>
      <c r="C23" s="30">
        <f t="shared" ref="C23:K23" si="8">SUM(C14,C17,C18,C19,C20)</f>
        <v>1545.59</v>
      </c>
      <c r="D23" s="30">
        <f t="shared" si="8"/>
        <v>1631.367</v>
      </c>
      <c r="E23" s="30">
        <f t="shared" si="8"/>
        <v>1727.1280000000002</v>
      </c>
      <c r="F23" s="88">
        <f t="shared" si="1"/>
        <v>1.129997973089593</v>
      </c>
      <c r="G23" s="30">
        <f t="shared" si="8"/>
        <v>1812.145</v>
      </c>
      <c r="H23" s="88">
        <f>G23/B23</f>
        <v>1.1856215503103651</v>
      </c>
      <c r="I23" s="30">
        <f t="shared" si="8"/>
        <v>1883.3110000000001</v>
      </c>
      <c r="J23" s="30">
        <f t="shared" si="8"/>
        <v>1955.683</v>
      </c>
      <c r="K23" s="30">
        <f t="shared" si="8"/>
        <v>2024.1449999999998</v>
      </c>
      <c r="L23" s="45">
        <f>K23-C23</f>
        <v>478.55499999999984</v>
      </c>
      <c r="M23" s="31">
        <f>L23/C23</f>
        <v>0.30962609747733866</v>
      </c>
      <c r="N23" s="32"/>
    </row>
    <row r="24" spans="1:14" x14ac:dyDescent="0.2">
      <c r="A24" s="56"/>
      <c r="B24" s="72"/>
      <c r="C24" s="25"/>
      <c r="D24" s="25"/>
      <c r="E24" s="25"/>
      <c r="F24" s="87"/>
      <c r="G24" s="25"/>
      <c r="H24" s="87"/>
      <c r="I24" s="25"/>
      <c r="J24" s="25"/>
      <c r="K24" s="25"/>
      <c r="L24" s="56"/>
      <c r="M24" s="28"/>
    </row>
    <row r="25" spans="1:14" s="14" customFormat="1" x14ac:dyDescent="0.2">
      <c r="A25" s="56" t="s">
        <v>64</v>
      </c>
      <c r="B25" s="70">
        <f t="shared" ref="B25:B33" si="9">TREND(C25:D25,$C$6:$D$6,$B$6)</f>
        <v>159.46019999999953</v>
      </c>
      <c r="C25" s="25">
        <v>164.21</v>
      </c>
      <c r="D25" s="25">
        <v>187.959</v>
      </c>
      <c r="E25" s="25">
        <v>211</v>
      </c>
      <c r="F25" s="87">
        <f t="shared" si="1"/>
        <v>1.3232141938866289</v>
      </c>
      <c r="G25" s="25">
        <v>235.476</v>
      </c>
      <c r="H25" s="87">
        <f t="shared" ref="H25:H33" si="10">G25/B25</f>
        <v>1.4767070403774778</v>
      </c>
      <c r="I25" s="25">
        <v>255.63300000000001</v>
      </c>
      <c r="J25" s="25">
        <v>273.91000000000003</v>
      </c>
      <c r="K25" s="25">
        <v>290.75700000000001</v>
      </c>
      <c r="L25" s="45">
        <f t="shared" ref="L25:L33" si="11">K25-C25</f>
        <v>126.547</v>
      </c>
      <c r="M25" s="31">
        <f t="shared" ref="M25:M33" si="12">L25/C25</f>
        <v>0.77064125205529499</v>
      </c>
    </row>
    <row r="26" spans="1:14" s="26" customFormat="1" x14ac:dyDescent="0.2">
      <c r="A26" s="63" t="s">
        <v>65</v>
      </c>
      <c r="B26" s="70">
        <f t="shared" si="9"/>
        <v>140.54360000000088</v>
      </c>
      <c r="C26" s="19">
        <v>144.613</v>
      </c>
      <c r="D26" s="19">
        <v>164.96</v>
      </c>
      <c r="E26" s="19">
        <v>184.38800000000001</v>
      </c>
      <c r="F26" s="87">
        <f t="shared" si="1"/>
        <v>1.3119629780367008</v>
      </c>
      <c r="G26" s="19">
        <v>204.541</v>
      </c>
      <c r="H26" s="87">
        <f t="shared" si="10"/>
        <v>1.455356202630349</v>
      </c>
      <c r="I26" s="19">
        <v>223.10300000000001</v>
      </c>
      <c r="J26" s="19">
        <v>245.13900000000001</v>
      </c>
      <c r="K26" s="19">
        <v>258.27999999999997</v>
      </c>
      <c r="L26" s="45">
        <f t="shared" si="11"/>
        <v>113.66699999999997</v>
      </c>
      <c r="M26" s="31">
        <f t="shared" si="12"/>
        <v>0.78600817353903163</v>
      </c>
    </row>
    <row r="27" spans="1:14" s="14" customFormat="1" x14ac:dyDescent="0.2">
      <c r="A27" s="56" t="s">
        <v>22</v>
      </c>
      <c r="B27" s="70">
        <f t="shared" si="9"/>
        <v>25.48739999999998</v>
      </c>
      <c r="C27" s="25">
        <v>25.719000000000001</v>
      </c>
      <c r="D27" s="25">
        <v>26.876999999999999</v>
      </c>
      <c r="E27" s="25">
        <v>28.31</v>
      </c>
      <c r="F27" s="87">
        <f t="shared" si="1"/>
        <v>1.1107449170962915</v>
      </c>
      <c r="G27" s="25">
        <v>28.847999999999999</v>
      </c>
      <c r="H27" s="87">
        <f t="shared" si="10"/>
        <v>1.1318533863791529</v>
      </c>
      <c r="I27" s="25">
        <v>29.576000000000001</v>
      </c>
      <c r="J27" s="25">
        <v>30.300999999999998</v>
      </c>
      <c r="K27" s="25">
        <v>31.032</v>
      </c>
      <c r="L27" s="45">
        <f t="shared" si="11"/>
        <v>5.3129999999999988</v>
      </c>
      <c r="M27" s="31">
        <f t="shared" si="12"/>
        <v>0.20657879388778719</v>
      </c>
    </row>
    <row r="28" spans="1:14" s="14" customFormat="1" x14ac:dyDescent="0.2">
      <c r="A28" s="56" t="s">
        <v>66</v>
      </c>
      <c r="B28" s="70">
        <f t="shared" si="9"/>
        <v>4.607600000000005</v>
      </c>
      <c r="C28" s="25">
        <v>4.6260000000000003</v>
      </c>
      <c r="D28" s="25">
        <v>4.718</v>
      </c>
      <c r="E28" s="25">
        <v>4.8120000000000003</v>
      </c>
      <c r="F28" s="87">
        <f t="shared" si="1"/>
        <v>1.0443614897126476</v>
      </c>
      <c r="G28" s="25">
        <v>4.9080000000000004</v>
      </c>
      <c r="H28" s="87">
        <f t="shared" si="10"/>
        <v>1.065196631652052</v>
      </c>
      <c r="I28" s="25">
        <v>5.0069999999999997</v>
      </c>
      <c r="J28" s="25">
        <v>5.1059999999999999</v>
      </c>
      <c r="K28" s="25">
        <v>5.2050000000000001</v>
      </c>
      <c r="L28" s="45">
        <f t="shared" si="11"/>
        <v>0.57899999999999974</v>
      </c>
      <c r="M28" s="31">
        <f t="shared" si="12"/>
        <v>0.12516212710765234</v>
      </c>
    </row>
    <row r="29" spans="1:14" s="14" customFormat="1" x14ac:dyDescent="0.2">
      <c r="A29" s="56" t="s">
        <v>72</v>
      </c>
      <c r="B29" s="70">
        <f t="shared" si="9"/>
        <v>33.440000000000055</v>
      </c>
      <c r="C29" s="25">
        <v>34</v>
      </c>
      <c r="D29" s="25">
        <v>36.799999999999997</v>
      </c>
      <c r="E29" s="25">
        <v>39.5</v>
      </c>
      <c r="F29" s="87">
        <f t="shared" si="1"/>
        <v>1.1812200956937779</v>
      </c>
      <c r="G29" s="25">
        <v>40.9</v>
      </c>
      <c r="H29" s="87">
        <f t="shared" si="10"/>
        <v>1.2230861244019118</v>
      </c>
      <c r="I29" s="25">
        <v>41.9</v>
      </c>
      <c r="J29" s="25">
        <v>43.1</v>
      </c>
      <c r="K29" s="25">
        <v>44.3</v>
      </c>
      <c r="L29" s="45">
        <f t="shared" si="11"/>
        <v>10.299999999999997</v>
      </c>
      <c r="M29" s="31">
        <f t="shared" si="12"/>
        <v>0.30294117647058816</v>
      </c>
    </row>
    <row r="30" spans="1:14" s="14" customFormat="1" x14ac:dyDescent="0.2">
      <c r="A30" s="56" t="s">
        <v>13</v>
      </c>
      <c r="B30" s="70">
        <f t="shared" si="9"/>
        <v>46.529599999999988</v>
      </c>
      <c r="C30" s="25">
        <v>46.606000000000002</v>
      </c>
      <c r="D30" s="25">
        <v>46.988</v>
      </c>
      <c r="E30" s="25">
        <v>49.226999999999997</v>
      </c>
      <c r="F30" s="87">
        <f t="shared" si="1"/>
        <v>1.0579716997352224</v>
      </c>
      <c r="G30" s="25">
        <v>52.195999999999998</v>
      </c>
      <c r="H30" s="87">
        <f t="shared" si="10"/>
        <v>1.1217805439977995</v>
      </c>
      <c r="I30" s="25">
        <v>55.378</v>
      </c>
      <c r="J30" s="25">
        <v>58.762</v>
      </c>
      <c r="K30" s="25">
        <v>61.505000000000003</v>
      </c>
      <c r="L30" s="45">
        <f t="shared" si="11"/>
        <v>14.899000000000001</v>
      </c>
      <c r="M30" s="31">
        <f t="shared" si="12"/>
        <v>0.31967986954469385</v>
      </c>
    </row>
    <row r="31" spans="1:14" s="27" customFormat="1" x14ac:dyDescent="0.2">
      <c r="A31" s="56" t="s">
        <v>25</v>
      </c>
      <c r="B31" s="70">
        <f t="shared" si="9"/>
        <v>105.32799999999975</v>
      </c>
      <c r="C31" s="25">
        <v>106.202</v>
      </c>
      <c r="D31" s="25">
        <v>110.572</v>
      </c>
      <c r="E31" s="25">
        <v>115.61799999999999</v>
      </c>
      <c r="F31" s="87">
        <f t="shared" si="1"/>
        <v>1.0976948199908882</v>
      </c>
      <c r="G31" s="25">
        <v>121.283</v>
      </c>
      <c r="H31" s="87">
        <f t="shared" si="10"/>
        <v>1.1514791888196898</v>
      </c>
      <c r="I31" s="25">
        <v>127.81</v>
      </c>
      <c r="J31" s="25">
        <v>133.934</v>
      </c>
      <c r="K31" s="25">
        <v>140.19399999999999</v>
      </c>
      <c r="L31" s="45">
        <f t="shared" si="11"/>
        <v>33.99199999999999</v>
      </c>
      <c r="M31" s="31">
        <f t="shared" si="12"/>
        <v>0.32006930189638605</v>
      </c>
    </row>
    <row r="32" spans="1:14" x14ac:dyDescent="0.2">
      <c r="A32" s="56" t="s">
        <v>26</v>
      </c>
      <c r="B32" s="70">
        <f t="shared" si="9"/>
        <v>49.708799999999997</v>
      </c>
      <c r="C32" s="36">
        <v>50.05</v>
      </c>
      <c r="D32" s="36">
        <v>51.756</v>
      </c>
      <c r="E32" s="36">
        <v>53.515999999999998</v>
      </c>
      <c r="F32" s="87">
        <f t="shared" si="1"/>
        <v>1.0765900605124243</v>
      </c>
      <c r="G32" s="36">
        <v>55.389000000000003</v>
      </c>
      <c r="H32" s="87">
        <f t="shared" si="10"/>
        <v>1.1142695056006182</v>
      </c>
      <c r="I32" s="36">
        <v>57.273000000000003</v>
      </c>
      <c r="J32" s="36">
        <v>59.220999999999997</v>
      </c>
      <c r="K32" s="25">
        <v>61.174999999999997</v>
      </c>
      <c r="L32" s="45">
        <f t="shared" si="11"/>
        <v>11.125</v>
      </c>
      <c r="M32" s="31">
        <f t="shared" si="12"/>
        <v>0.2222777222777223</v>
      </c>
      <c r="N32" s="27"/>
    </row>
    <row r="33" spans="1:14" x14ac:dyDescent="0.2">
      <c r="A33" s="63" t="s">
        <v>73</v>
      </c>
      <c r="B33" s="70">
        <f t="shared" si="9"/>
        <v>51.537400000000162</v>
      </c>
      <c r="C33" s="19">
        <v>52.680999999999997</v>
      </c>
      <c r="D33" s="19">
        <v>58.399000000000001</v>
      </c>
      <c r="E33" s="19">
        <v>64.304000000000002</v>
      </c>
      <c r="F33" s="87">
        <f t="shared" si="1"/>
        <v>1.2477152514484589</v>
      </c>
      <c r="G33" s="19">
        <v>70.17</v>
      </c>
      <c r="H33" s="87">
        <f t="shared" si="10"/>
        <v>1.3615355062537067</v>
      </c>
      <c r="I33" s="19">
        <v>77.197999999999993</v>
      </c>
      <c r="J33" s="19">
        <v>84.159000000000006</v>
      </c>
      <c r="K33" s="25">
        <v>91.12</v>
      </c>
      <c r="L33" s="45">
        <f t="shared" si="11"/>
        <v>38.439000000000007</v>
      </c>
      <c r="M33" s="31">
        <f t="shared" si="12"/>
        <v>0.7296558531538887</v>
      </c>
    </row>
    <row r="34" spans="1:14" x14ac:dyDescent="0.2">
      <c r="A34" s="21"/>
      <c r="B34" s="70"/>
      <c r="C34" s="19"/>
      <c r="D34" s="19"/>
      <c r="E34" s="19"/>
      <c r="F34" s="87"/>
      <c r="G34" s="19"/>
      <c r="H34" s="87"/>
      <c r="I34" s="19"/>
      <c r="J34" s="19"/>
      <c r="K34" s="19"/>
      <c r="L34" s="21"/>
      <c r="M34" s="22"/>
    </row>
    <row r="35" spans="1:14" x14ac:dyDescent="0.2">
      <c r="A35" s="45" t="s">
        <v>74</v>
      </c>
      <c r="B35" s="76">
        <f>SUM(B25,B26,B27,B28,B30,B31)</f>
        <v>481.95640000000014</v>
      </c>
      <c r="C35" s="30">
        <f>SUM(C25,C26,C27,C28,C30,C31)</f>
        <v>491.97599999999994</v>
      </c>
      <c r="D35" s="30">
        <f t="shared" ref="D35:K35" si="13">SUM(D25,D26,D27,D28,D30,D31)</f>
        <v>542.07400000000007</v>
      </c>
      <c r="E35" s="30">
        <f t="shared" si="13"/>
        <v>593.35500000000002</v>
      </c>
      <c r="F35" s="88">
        <f t="shared" si="1"/>
        <v>1.2311383353348972</v>
      </c>
      <c r="G35" s="30">
        <f t="shared" si="13"/>
        <v>647.25200000000007</v>
      </c>
      <c r="H35" s="88">
        <f>G35/B35</f>
        <v>1.3429679531177507</v>
      </c>
      <c r="I35" s="30">
        <f t="shared" si="13"/>
        <v>696.50700000000006</v>
      </c>
      <c r="J35" s="30">
        <f t="shared" si="13"/>
        <v>747.15200000000004</v>
      </c>
      <c r="K35" s="30">
        <f t="shared" si="13"/>
        <v>786.97300000000007</v>
      </c>
      <c r="L35" s="45">
        <f>SUM(K35-C35)</f>
        <v>294.99700000000013</v>
      </c>
      <c r="M35" s="31">
        <f>L35/C35</f>
        <v>0.59961664796656777</v>
      </c>
      <c r="N35" s="38"/>
    </row>
    <row r="36" spans="1:14" s="39" customFormat="1" x14ac:dyDescent="0.2">
      <c r="A36" s="21"/>
      <c r="B36" s="70"/>
      <c r="C36" s="19"/>
      <c r="D36" s="19"/>
      <c r="E36" s="19"/>
      <c r="F36" s="87"/>
      <c r="G36" s="19"/>
      <c r="H36" s="87"/>
      <c r="I36" s="19"/>
      <c r="J36" s="19"/>
      <c r="K36" s="19"/>
      <c r="L36" s="21"/>
      <c r="M36" s="22"/>
      <c r="N36" s="1"/>
    </row>
    <row r="37" spans="1:14" s="39" customFormat="1" x14ac:dyDescent="0.2">
      <c r="A37" s="63" t="s">
        <v>29</v>
      </c>
      <c r="B37" s="70">
        <f t="shared" ref="B37:B39" si="14">TREND(C37:D37,$C$6:$D$6,$B$6)</f>
        <v>338.07560000000012</v>
      </c>
      <c r="C37" s="19">
        <v>342.01100000000002</v>
      </c>
      <c r="D37" s="19">
        <v>361.68799999999999</v>
      </c>
      <c r="E37" s="19">
        <v>376.08499999999998</v>
      </c>
      <c r="F37" s="87">
        <f t="shared" si="1"/>
        <v>1.1124286993796648</v>
      </c>
      <c r="G37" s="19">
        <v>391.31200000000001</v>
      </c>
      <c r="H37" s="87">
        <f>G37/B37</f>
        <v>1.1574689211525466</v>
      </c>
      <c r="I37" s="19">
        <v>404.98599999999999</v>
      </c>
      <c r="J37" s="19">
        <v>424.06099999999998</v>
      </c>
      <c r="K37" s="19">
        <v>433.08300000000003</v>
      </c>
      <c r="L37" s="21">
        <f>K37-C37</f>
        <v>91.072000000000003</v>
      </c>
      <c r="M37" s="22">
        <f>L37/C37</f>
        <v>0.26628383297613234</v>
      </c>
    </row>
    <row r="38" spans="1:14" s="39" customFormat="1" x14ac:dyDescent="0.2">
      <c r="A38" s="63" t="s">
        <v>30</v>
      </c>
      <c r="B38" s="70">
        <f t="shared" si="14"/>
        <v>72.454199999999901</v>
      </c>
      <c r="C38" s="19">
        <v>73.063000000000002</v>
      </c>
      <c r="D38" s="19">
        <v>76.106999999999999</v>
      </c>
      <c r="E38" s="19">
        <v>78.421000000000006</v>
      </c>
      <c r="F38" s="87">
        <f t="shared" si="1"/>
        <v>1.0823527138523386</v>
      </c>
      <c r="G38" s="19">
        <v>80.888000000000005</v>
      </c>
      <c r="H38" s="87">
        <f>G38/B38</f>
        <v>1.1164018096949537</v>
      </c>
      <c r="I38" s="19">
        <v>82.995999999999995</v>
      </c>
      <c r="J38" s="19">
        <v>85.350999999999999</v>
      </c>
      <c r="K38" s="19">
        <v>87.706000000000003</v>
      </c>
      <c r="L38" s="21">
        <f t="shared" ref="L38:L66" si="15">K38-C38</f>
        <v>14.643000000000001</v>
      </c>
      <c r="M38" s="22">
        <f t="shared" ref="M38:M66" si="16">L38/C38</f>
        <v>0.20041607927405117</v>
      </c>
    </row>
    <row r="39" spans="1:14" s="39" customFormat="1" x14ac:dyDescent="0.2">
      <c r="A39" s="63" t="s">
        <v>31</v>
      </c>
      <c r="B39" s="70">
        <f t="shared" si="14"/>
        <v>193.38100000000031</v>
      </c>
      <c r="C39" s="19">
        <v>196.381</v>
      </c>
      <c r="D39" s="19">
        <v>211.381</v>
      </c>
      <c r="E39" s="19">
        <v>226.381</v>
      </c>
      <c r="F39" s="87">
        <f t="shared" si="1"/>
        <v>1.1706475817169195</v>
      </c>
      <c r="G39" s="19">
        <v>241.381</v>
      </c>
      <c r="H39" s="87">
        <f>G39/B39</f>
        <v>1.2482146643155201</v>
      </c>
      <c r="I39" s="19">
        <v>251.71</v>
      </c>
      <c r="J39" s="19">
        <v>260.30900000000003</v>
      </c>
      <c r="K39" s="19">
        <v>268.90800000000002</v>
      </c>
      <c r="L39" s="21">
        <f t="shared" si="15"/>
        <v>72.527000000000015</v>
      </c>
      <c r="M39" s="22">
        <f t="shared" si="16"/>
        <v>0.36931780569403361</v>
      </c>
    </row>
    <row r="40" spans="1:14" s="39" customFormat="1" x14ac:dyDescent="0.2">
      <c r="A40" s="45"/>
      <c r="B40" s="70"/>
      <c r="C40" s="25"/>
      <c r="D40" s="25"/>
      <c r="E40" s="25"/>
      <c r="F40" s="87"/>
      <c r="G40" s="25"/>
      <c r="H40" s="87"/>
      <c r="I40" s="25"/>
      <c r="J40" s="25"/>
      <c r="K40" s="25"/>
      <c r="L40" s="21"/>
      <c r="M40" s="22"/>
    </row>
    <row r="41" spans="1:14" x14ac:dyDescent="0.2">
      <c r="A41" s="45" t="s">
        <v>32</v>
      </c>
      <c r="B41" s="76">
        <f t="shared" ref="B41:K41" si="17">SUM(B37:B39)</f>
        <v>603.91080000000034</v>
      </c>
      <c r="C41" s="30">
        <f t="shared" si="17"/>
        <v>611.45500000000004</v>
      </c>
      <c r="D41" s="30">
        <f t="shared" si="17"/>
        <v>649.17599999999993</v>
      </c>
      <c r="E41" s="30">
        <f t="shared" si="17"/>
        <v>680.88699999999994</v>
      </c>
      <c r="F41" s="88">
        <f t="shared" si="1"/>
        <v>1.127462863720933</v>
      </c>
      <c r="G41" s="30">
        <f t="shared" si="17"/>
        <v>713.58100000000002</v>
      </c>
      <c r="H41" s="88">
        <f>G41/B41</f>
        <v>1.181599997880481</v>
      </c>
      <c r="I41" s="30">
        <f t="shared" si="17"/>
        <v>739.69200000000001</v>
      </c>
      <c r="J41" s="30">
        <f t="shared" si="17"/>
        <v>769.721</v>
      </c>
      <c r="K41" s="30">
        <f t="shared" si="17"/>
        <v>789.697</v>
      </c>
      <c r="L41" s="21">
        <f t="shared" si="15"/>
        <v>178.24199999999996</v>
      </c>
      <c r="M41" s="22">
        <f t="shared" si="16"/>
        <v>0.29150468963374238</v>
      </c>
      <c r="N41" s="39"/>
    </row>
    <row r="42" spans="1:14" x14ac:dyDescent="0.2">
      <c r="A42" s="45" t="s">
        <v>33</v>
      </c>
      <c r="B42" s="70"/>
      <c r="C42" s="25"/>
      <c r="D42" s="25"/>
      <c r="E42" s="25"/>
      <c r="F42" s="87"/>
      <c r="G42" s="25"/>
      <c r="H42" s="87"/>
      <c r="I42" s="25"/>
      <c r="J42" s="25"/>
      <c r="K42" s="25"/>
      <c r="L42" s="21"/>
      <c r="M42" s="22"/>
    </row>
    <row r="43" spans="1:14" s="39" customFormat="1" x14ac:dyDescent="0.2">
      <c r="A43" s="45"/>
      <c r="B43" s="70"/>
      <c r="C43" s="25"/>
      <c r="D43" s="25"/>
      <c r="E43" s="25"/>
      <c r="F43" s="87"/>
      <c r="G43" s="25"/>
      <c r="H43" s="87"/>
      <c r="I43" s="25"/>
      <c r="J43" s="25"/>
      <c r="K43" s="25"/>
      <c r="L43" s="21"/>
      <c r="M43" s="22"/>
      <c r="N43" s="1"/>
    </row>
    <row r="44" spans="1:14" s="39" customFormat="1" x14ac:dyDescent="0.2">
      <c r="A44" s="56" t="s">
        <v>34</v>
      </c>
      <c r="B44" s="70">
        <f t="shared" ref="B44:B47" si="18">TREND(C44:D44,$C$6:$D$6,$B$6)</f>
        <v>17.489399999999932</v>
      </c>
      <c r="C44" s="25">
        <v>17.803999999999998</v>
      </c>
      <c r="D44" s="25">
        <v>19.376999999999999</v>
      </c>
      <c r="E44" s="25">
        <v>20.946999999999999</v>
      </c>
      <c r="F44" s="87">
        <f t="shared" si="1"/>
        <v>1.1976968906880785</v>
      </c>
      <c r="G44" s="25">
        <v>22.49</v>
      </c>
      <c r="H44" s="87">
        <f>G44/B44</f>
        <v>1.2859217583221887</v>
      </c>
      <c r="I44" s="25">
        <v>24.123999999999999</v>
      </c>
      <c r="J44" s="25">
        <v>25.747</v>
      </c>
      <c r="K44" s="25">
        <v>27.37</v>
      </c>
      <c r="L44" s="21">
        <f t="shared" si="15"/>
        <v>9.5660000000000025</v>
      </c>
      <c r="M44" s="22">
        <f t="shared" si="16"/>
        <v>0.53729498988991253</v>
      </c>
    </row>
    <row r="45" spans="1:14" s="39" customFormat="1" x14ac:dyDescent="0.2">
      <c r="A45" s="56" t="s">
        <v>35</v>
      </c>
      <c r="B45" s="70">
        <f t="shared" si="18"/>
        <v>48.347800000000007</v>
      </c>
      <c r="C45" s="25">
        <v>49.011000000000003</v>
      </c>
      <c r="D45" s="25">
        <v>52.326999999999998</v>
      </c>
      <c r="E45" s="25">
        <v>56.26</v>
      </c>
      <c r="F45" s="87">
        <f t="shared" si="1"/>
        <v>1.1636517070063166</v>
      </c>
      <c r="G45" s="25">
        <v>59.863999999999997</v>
      </c>
      <c r="H45" s="87">
        <f>G45/B45</f>
        <v>1.2381949126950966</v>
      </c>
      <c r="I45" s="25">
        <v>65.025999999999996</v>
      </c>
      <c r="J45" s="25">
        <v>70.168000000000006</v>
      </c>
      <c r="K45" s="25">
        <v>75.31</v>
      </c>
      <c r="L45" s="21">
        <f t="shared" si="15"/>
        <v>26.298999999999999</v>
      </c>
      <c r="M45" s="22">
        <f t="shared" si="16"/>
        <v>0.53659382587582372</v>
      </c>
    </row>
    <row r="46" spans="1:14" s="39" customFormat="1" x14ac:dyDescent="0.2">
      <c r="A46" s="65" t="s">
        <v>36</v>
      </c>
      <c r="B46" s="70">
        <f t="shared" si="18"/>
        <v>42.563799999999901</v>
      </c>
      <c r="C46" s="36">
        <v>43.173000000000002</v>
      </c>
      <c r="D46" s="36">
        <v>46.219000000000001</v>
      </c>
      <c r="E46" s="36">
        <v>49.167999999999999</v>
      </c>
      <c r="F46" s="87">
        <f t="shared" si="1"/>
        <v>1.1551600186073638</v>
      </c>
      <c r="G46" s="36">
        <v>52.085999999999999</v>
      </c>
      <c r="H46" s="87">
        <f>G46/B46</f>
        <v>1.2237159276192473</v>
      </c>
      <c r="I46" s="36">
        <v>56.731000000000002</v>
      </c>
      <c r="J46" s="66">
        <v>61.356000000000002</v>
      </c>
      <c r="K46" s="25">
        <v>65.980999999999995</v>
      </c>
      <c r="L46" s="21">
        <f t="shared" si="15"/>
        <v>22.807999999999993</v>
      </c>
      <c r="M46" s="22">
        <f t="shared" si="16"/>
        <v>0.52829314617932488</v>
      </c>
    </row>
    <row r="47" spans="1:14" s="39" customFormat="1" x14ac:dyDescent="0.2">
      <c r="A47" s="56" t="s">
        <v>37</v>
      </c>
      <c r="B47" s="70">
        <f t="shared" si="18"/>
        <v>34.770800000000008</v>
      </c>
      <c r="C47" s="25">
        <v>35.585999999999999</v>
      </c>
      <c r="D47" s="25">
        <v>39.661999999999999</v>
      </c>
      <c r="E47" s="25">
        <v>43.728999999999999</v>
      </c>
      <c r="F47" s="87">
        <f t="shared" si="1"/>
        <v>1.257635717326032</v>
      </c>
      <c r="G47" s="25">
        <v>47.779000000000003</v>
      </c>
      <c r="H47" s="87">
        <f>G47/B47</f>
        <v>1.3741127612824551</v>
      </c>
      <c r="I47" s="25">
        <v>51.298000000000002</v>
      </c>
      <c r="J47" s="25">
        <v>54.819000000000003</v>
      </c>
      <c r="K47" s="25">
        <v>58.34</v>
      </c>
      <c r="L47" s="21">
        <f t="shared" si="15"/>
        <v>22.754000000000005</v>
      </c>
      <c r="M47" s="22">
        <f t="shared" si="16"/>
        <v>0.63940875625245897</v>
      </c>
    </row>
    <row r="48" spans="1:14" s="39" customFormat="1" x14ac:dyDescent="0.2">
      <c r="A48" s="45"/>
      <c r="B48" s="73"/>
      <c r="C48" s="25"/>
      <c r="D48" s="25"/>
      <c r="E48" s="25"/>
      <c r="F48" s="87"/>
      <c r="G48" s="25"/>
      <c r="H48" s="87"/>
      <c r="I48" s="25"/>
      <c r="J48" s="25"/>
      <c r="K48" s="25"/>
      <c r="L48" s="21"/>
      <c r="M48" s="22"/>
    </row>
    <row r="49" spans="1:14" s="39" customFormat="1" x14ac:dyDescent="0.2">
      <c r="A49" s="45" t="s">
        <v>32</v>
      </c>
      <c r="B49" s="76">
        <f>SUM(B44,B46,B47)</f>
        <v>94.823999999999842</v>
      </c>
      <c r="C49" s="30">
        <f t="shared" ref="C49:K49" si="19">SUM(C44,C46,C47)</f>
        <v>96.563000000000002</v>
      </c>
      <c r="D49" s="30">
        <f t="shared" si="19"/>
        <v>105.25800000000001</v>
      </c>
      <c r="E49" s="30">
        <f t="shared" si="19"/>
        <v>113.84399999999999</v>
      </c>
      <c r="F49" s="88">
        <f t="shared" si="1"/>
        <v>1.2005821311060509</v>
      </c>
      <c r="G49" s="30">
        <f t="shared" si="19"/>
        <v>122.35499999999999</v>
      </c>
      <c r="H49" s="88">
        <f>G49/B49</f>
        <v>1.2903378891419914</v>
      </c>
      <c r="I49" s="30">
        <f t="shared" si="19"/>
        <v>132.15300000000002</v>
      </c>
      <c r="J49" s="30">
        <f t="shared" si="19"/>
        <v>141.92200000000003</v>
      </c>
      <c r="K49" s="30">
        <f t="shared" si="19"/>
        <v>151.691</v>
      </c>
      <c r="L49" s="21">
        <f t="shared" si="15"/>
        <v>55.128</v>
      </c>
      <c r="M49" s="22">
        <f t="shared" si="16"/>
        <v>0.57090189824259807</v>
      </c>
    </row>
    <row r="50" spans="1:14" s="39" customFormat="1" x14ac:dyDescent="0.2">
      <c r="A50" s="45" t="s">
        <v>38</v>
      </c>
      <c r="B50" s="73"/>
      <c r="C50" s="25"/>
      <c r="D50" s="25"/>
      <c r="E50" s="25"/>
      <c r="F50" s="87"/>
      <c r="G50" s="25"/>
      <c r="H50" s="87"/>
      <c r="I50" s="25"/>
      <c r="J50" s="25"/>
      <c r="K50" s="25"/>
      <c r="L50" s="21"/>
      <c r="M50" s="22"/>
    </row>
    <row r="51" spans="1:14" s="39" customFormat="1" x14ac:dyDescent="0.2">
      <c r="A51" s="45"/>
      <c r="B51" s="73"/>
      <c r="C51" s="25"/>
      <c r="D51" s="25"/>
      <c r="E51" s="25"/>
      <c r="F51" s="87"/>
      <c r="G51" s="25"/>
      <c r="H51" s="87"/>
      <c r="I51" s="25"/>
      <c r="J51" s="25"/>
      <c r="K51" s="25"/>
      <c r="L51" s="21"/>
      <c r="M51" s="22"/>
    </row>
    <row r="52" spans="1:14" s="39" customFormat="1" x14ac:dyDescent="0.2">
      <c r="A52" s="56" t="s">
        <v>39</v>
      </c>
      <c r="B52" s="70">
        <f t="shared" ref="B52:B55" si="20">TREND(C52:D52,$C$6:$D$6,$B$6)</f>
        <v>65.119999999999891</v>
      </c>
      <c r="C52" s="25">
        <v>66</v>
      </c>
      <c r="D52" s="25">
        <v>70.400000000000006</v>
      </c>
      <c r="E52" s="25">
        <v>74.3</v>
      </c>
      <c r="F52" s="87">
        <f t="shared" si="1"/>
        <v>1.1409705159705179</v>
      </c>
      <c r="G52" s="25">
        <v>76.5</v>
      </c>
      <c r="H52" s="87">
        <f>G52/B52</f>
        <v>1.1747542997543017</v>
      </c>
      <c r="I52" s="25">
        <v>79.099999999999994</v>
      </c>
      <c r="J52" s="25">
        <v>81.8</v>
      </c>
      <c r="K52" s="25">
        <v>84.5</v>
      </c>
      <c r="L52" s="21">
        <f t="shared" si="15"/>
        <v>18.5</v>
      </c>
      <c r="M52" s="22">
        <f t="shared" si="16"/>
        <v>0.28030303030303028</v>
      </c>
    </row>
    <row r="53" spans="1:14" s="39" customFormat="1" x14ac:dyDescent="0.2">
      <c r="A53" s="56" t="s">
        <v>40</v>
      </c>
      <c r="B53" s="70">
        <f t="shared" si="20"/>
        <v>4.3613999999999962</v>
      </c>
      <c r="C53" s="25">
        <v>4.391</v>
      </c>
      <c r="D53" s="25">
        <v>4.5389999999999997</v>
      </c>
      <c r="E53" s="25">
        <v>4.6680000000000001</v>
      </c>
      <c r="F53" s="87">
        <f t="shared" si="1"/>
        <v>1.0702985279955988</v>
      </c>
      <c r="G53" s="25">
        <v>4.7969999999999997</v>
      </c>
      <c r="H53" s="87">
        <f>G53/B53</f>
        <v>1.0998761865456055</v>
      </c>
      <c r="I53" s="25">
        <v>4.9119999999999999</v>
      </c>
      <c r="J53" s="25">
        <v>5.0259999999999998</v>
      </c>
      <c r="K53" s="25">
        <v>5.14</v>
      </c>
      <c r="L53" s="21">
        <f t="shared" si="15"/>
        <v>0.74899999999999967</v>
      </c>
      <c r="M53" s="22">
        <f t="shared" si="16"/>
        <v>0.17057617854702795</v>
      </c>
    </row>
    <row r="54" spans="1:14" s="39" customFormat="1" x14ac:dyDescent="0.2">
      <c r="A54" s="56" t="s">
        <v>41</v>
      </c>
      <c r="B54" s="70">
        <f t="shared" si="20"/>
        <v>23.59719999999993</v>
      </c>
      <c r="C54" s="25">
        <v>23.902000000000001</v>
      </c>
      <c r="D54" s="25">
        <v>25.425999999999998</v>
      </c>
      <c r="E54" s="25">
        <v>27.007000000000001</v>
      </c>
      <c r="F54" s="87">
        <f t="shared" si="1"/>
        <v>1.144500194938386</v>
      </c>
      <c r="G54" s="25">
        <v>28.581</v>
      </c>
      <c r="H54" s="87">
        <f>G54/B54</f>
        <v>1.2112030240876073</v>
      </c>
      <c r="I54" s="25">
        <v>30.241</v>
      </c>
      <c r="J54" s="25">
        <v>31.917000000000002</v>
      </c>
      <c r="K54" s="25">
        <v>33.593000000000004</v>
      </c>
      <c r="L54" s="21">
        <f t="shared" si="15"/>
        <v>9.6910000000000025</v>
      </c>
      <c r="M54" s="22">
        <f t="shared" si="16"/>
        <v>0.40544724290854328</v>
      </c>
    </row>
    <row r="55" spans="1:14" x14ac:dyDescent="0.2">
      <c r="A55" s="56" t="s">
        <v>42</v>
      </c>
      <c r="B55" s="70">
        <f t="shared" si="20"/>
        <v>16.961399999999912</v>
      </c>
      <c r="C55" s="25">
        <v>17.247</v>
      </c>
      <c r="D55" s="25">
        <v>18.675000000000001</v>
      </c>
      <c r="E55" s="25">
        <v>19.989000000000001</v>
      </c>
      <c r="F55" s="87">
        <f t="shared" si="1"/>
        <v>1.1784994163217721</v>
      </c>
      <c r="G55" s="25">
        <v>21.212</v>
      </c>
      <c r="H55" s="87">
        <f>G55/B55</f>
        <v>1.2506043133231992</v>
      </c>
      <c r="I55" s="25">
        <v>22.434000000000001</v>
      </c>
      <c r="J55" s="25">
        <v>23.555</v>
      </c>
      <c r="K55" s="25">
        <v>24.675999999999998</v>
      </c>
      <c r="L55" s="21">
        <f t="shared" si="15"/>
        <v>7.4289999999999985</v>
      </c>
      <c r="M55" s="22">
        <f t="shared" si="16"/>
        <v>0.43074157824549186</v>
      </c>
      <c r="N55" s="39"/>
    </row>
    <row r="56" spans="1:14" x14ac:dyDescent="0.2">
      <c r="A56" s="56"/>
      <c r="B56" s="70"/>
      <c r="C56" s="25"/>
      <c r="D56" s="25"/>
      <c r="E56" s="25"/>
      <c r="F56" s="87"/>
      <c r="G56" s="25"/>
      <c r="H56" s="87"/>
      <c r="I56" s="25"/>
      <c r="J56" s="25"/>
      <c r="K56" s="25"/>
      <c r="L56" s="21"/>
      <c r="M56" s="22"/>
    </row>
    <row r="57" spans="1:14" x14ac:dyDescent="0.2">
      <c r="A57" s="45" t="s">
        <v>43</v>
      </c>
      <c r="B57" s="76">
        <f t="shared" ref="B57" si="21">SUM(B52:B55)</f>
        <v>110.03999999999974</v>
      </c>
      <c r="C57" s="30">
        <f t="shared" ref="C57:K57" si="22">SUM(C52:C55)</f>
        <v>111.54</v>
      </c>
      <c r="D57" s="30">
        <f t="shared" si="22"/>
        <v>119.04</v>
      </c>
      <c r="E57" s="30">
        <f t="shared" si="22"/>
        <v>125.96400000000001</v>
      </c>
      <c r="F57" s="88">
        <f t="shared" si="1"/>
        <v>1.1447110141766659</v>
      </c>
      <c r="G57" s="30">
        <f t="shared" si="22"/>
        <v>131.09</v>
      </c>
      <c r="H57" s="88">
        <f>G57/B57</f>
        <v>1.1912940748818641</v>
      </c>
      <c r="I57" s="30">
        <f t="shared" si="22"/>
        <v>136.68700000000001</v>
      </c>
      <c r="J57" s="30">
        <f t="shared" si="22"/>
        <v>142.298</v>
      </c>
      <c r="K57" s="30">
        <f t="shared" si="22"/>
        <v>147.90899999999999</v>
      </c>
      <c r="L57" s="21">
        <f t="shared" si="15"/>
        <v>36.368999999999986</v>
      </c>
      <c r="M57" s="22">
        <f t="shared" si="16"/>
        <v>0.32606239913932206</v>
      </c>
    </row>
    <row r="58" spans="1:14" x14ac:dyDescent="0.2">
      <c r="A58" s="45" t="s">
        <v>44</v>
      </c>
      <c r="B58" s="76"/>
      <c r="C58" s="30"/>
      <c r="D58" s="30"/>
      <c r="E58" s="30"/>
      <c r="F58" s="87"/>
      <c r="G58" s="30"/>
      <c r="H58" s="88"/>
      <c r="I58" s="30"/>
      <c r="J58" s="30"/>
      <c r="K58" s="30"/>
      <c r="L58" s="21"/>
      <c r="M58" s="22"/>
    </row>
    <row r="59" spans="1:14" x14ac:dyDescent="0.2">
      <c r="A59" s="45"/>
      <c r="B59" s="76"/>
      <c r="C59" s="30"/>
      <c r="D59" s="30"/>
      <c r="E59" s="30"/>
      <c r="F59" s="87"/>
      <c r="G59" s="30"/>
      <c r="H59" s="88"/>
      <c r="I59" s="30"/>
      <c r="J59" s="30"/>
      <c r="K59" s="30"/>
      <c r="L59" s="21"/>
      <c r="M59" s="22"/>
    </row>
    <row r="60" spans="1:14" x14ac:dyDescent="0.2">
      <c r="A60" s="45" t="s">
        <v>45</v>
      </c>
      <c r="B60" s="76">
        <f t="shared" ref="B60" si="23">SUM(B9+B10+B18+B19+B20+B25+B26+B27+B28+B33)</f>
        <v>1372.4649999999986</v>
      </c>
      <c r="C60" s="30">
        <f t="shared" ref="C60:K60" si="24">SUM(C9+C10+C18+C19+C20+C25+C26+C27+C28+C33)</f>
        <v>1394.556</v>
      </c>
      <c r="D60" s="30">
        <f t="shared" si="24"/>
        <v>1505.011</v>
      </c>
      <c r="E60" s="30">
        <f t="shared" si="24"/>
        <v>1628.0610000000001</v>
      </c>
      <c r="F60" s="88">
        <f t="shared" si="1"/>
        <v>1.186231342875776</v>
      </c>
      <c r="G60" s="30">
        <f t="shared" si="24"/>
        <v>1745.2579999999996</v>
      </c>
      <c r="H60" s="88">
        <f>G60/B60</f>
        <v>1.2716229557766512</v>
      </c>
      <c r="I60" s="30">
        <f t="shared" si="24"/>
        <v>1851.9720000000004</v>
      </c>
      <c r="J60" s="30">
        <f t="shared" si="24"/>
        <v>1957.421</v>
      </c>
      <c r="K60" s="30">
        <f t="shared" si="24"/>
        <v>2054.3489999999997</v>
      </c>
      <c r="L60" s="21">
        <f t="shared" si="15"/>
        <v>659.79299999999967</v>
      </c>
      <c r="M60" s="22">
        <f t="shared" si="16"/>
        <v>0.47312047705506244</v>
      </c>
    </row>
    <row r="61" spans="1:14" x14ac:dyDescent="0.2">
      <c r="A61" s="45"/>
      <c r="B61" s="76"/>
      <c r="C61" s="30"/>
      <c r="D61" s="30"/>
      <c r="E61" s="30"/>
      <c r="F61" s="88"/>
      <c r="G61" s="30"/>
      <c r="H61" s="88"/>
      <c r="I61" s="30"/>
      <c r="J61" s="30"/>
      <c r="K61" s="30"/>
      <c r="L61" s="21"/>
      <c r="M61" s="22"/>
    </row>
    <row r="62" spans="1:14" x14ac:dyDescent="0.2">
      <c r="A62" s="45" t="s">
        <v>46</v>
      </c>
      <c r="B62" s="76">
        <f t="shared" ref="B62" si="25">SUM(B14+B17+B29+B30+B31)</f>
        <v>1037.2495999999996</v>
      </c>
      <c r="C62" s="30">
        <f t="shared" ref="C62:K62" si="26">SUM(C14+C17+C29+C30+C31)</f>
        <v>1045.5329999999999</v>
      </c>
      <c r="D62" s="30">
        <f t="shared" si="26"/>
        <v>1086.9499999999998</v>
      </c>
      <c r="E62" s="30">
        <f t="shared" si="26"/>
        <v>1143.192</v>
      </c>
      <c r="F62" s="88">
        <f t="shared" si="1"/>
        <v>1.1021378075248238</v>
      </c>
      <c r="G62" s="30">
        <f t="shared" si="26"/>
        <v>1194.6109999999999</v>
      </c>
      <c r="H62" s="88">
        <f>G62/B62</f>
        <v>1.1517102537325639</v>
      </c>
      <c r="I62" s="30">
        <f t="shared" si="26"/>
        <v>1237.9479999999999</v>
      </c>
      <c r="J62" s="30">
        <f t="shared" si="26"/>
        <v>1283.049</v>
      </c>
      <c r="K62" s="30">
        <f t="shared" si="26"/>
        <v>1326.835</v>
      </c>
      <c r="L62" s="21">
        <f t="shared" si="15"/>
        <v>281.30200000000013</v>
      </c>
      <c r="M62" s="22">
        <f t="shared" si="16"/>
        <v>0.2690512877164089</v>
      </c>
    </row>
    <row r="63" spans="1:14" s="14" customFormat="1" x14ac:dyDescent="0.2">
      <c r="A63" s="45"/>
      <c r="B63" s="76"/>
      <c r="C63" s="30"/>
      <c r="D63" s="30"/>
      <c r="E63" s="30"/>
      <c r="F63" s="88"/>
      <c r="G63" s="30"/>
      <c r="H63" s="88"/>
      <c r="I63" s="30"/>
      <c r="J63" s="30"/>
      <c r="K63" s="30"/>
      <c r="L63" s="21"/>
      <c r="M63" s="22"/>
      <c r="N63" s="1"/>
    </row>
    <row r="64" spans="1:14" s="14" customFormat="1" x14ac:dyDescent="0.2">
      <c r="A64" s="46" t="s">
        <v>47</v>
      </c>
      <c r="B64" s="77">
        <f t="shared" ref="B64" si="27">SUM(B8,B9,B10,B14,B17,B18,B19,B20,B25,B26,B27,B28,B30,B31)</f>
        <v>3113.4063999999944</v>
      </c>
      <c r="C64" s="47">
        <f t="shared" ref="C64:K64" si="28">SUM(C8,C9,C10,C14,C17,C18,C19,C20,C25,C26,C27,C28,C30,C31)</f>
        <v>3151.6790000000001</v>
      </c>
      <c r="D64" s="47">
        <f t="shared" si="28"/>
        <v>3343.0419999999995</v>
      </c>
      <c r="E64" s="47">
        <f t="shared" si="28"/>
        <v>3562.5689999999991</v>
      </c>
      <c r="F64" s="89">
        <f t="shared" si="1"/>
        <v>1.1442672565971488</v>
      </c>
      <c r="G64" s="47">
        <f t="shared" si="28"/>
        <v>3766.6530000000002</v>
      </c>
      <c r="H64" s="89">
        <f>G64/B64</f>
        <v>1.2098173242015584</v>
      </c>
      <c r="I64" s="47">
        <f t="shared" si="28"/>
        <v>3949.0449999999996</v>
      </c>
      <c r="J64" s="47">
        <f t="shared" si="28"/>
        <v>4125.0170000000007</v>
      </c>
      <c r="K64" s="47">
        <f t="shared" si="28"/>
        <v>4291.1540000000005</v>
      </c>
      <c r="L64" s="48">
        <f t="shared" si="15"/>
        <v>1139.4750000000004</v>
      </c>
      <c r="M64" s="95">
        <f t="shared" si="16"/>
        <v>0.3615453858086437</v>
      </c>
      <c r="N64" s="1"/>
    </row>
    <row r="65" spans="1:14" s="14" customFormat="1" x14ac:dyDescent="0.2">
      <c r="A65" s="45"/>
      <c r="B65" s="78"/>
      <c r="C65" s="30"/>
      <c r="D65" s="30"/>
      <c r="E65" s="30"/>
      <c r="F65" s="88"/>
      <c r="G65" s="30"/>
      <c r="H65" s="88"/>
      <c r="I65" s="30"/>
      <c r="J65" s="30"/>
      <c r="K65" s="30"/>
      <c r="L65" s="21"/>
      <c r="M65" s="22"/>
      <c r="N65" s="1"/>
    </row>
    <row r="66" spans="1:14" s="53" customFormat="1" x14ac:dyDescent="0.2">
      <c r="A66" s="46" t="s">
        <v>48</v>
      </c>
      <c r="B66" s="79">
        <f t="shared" ref="B66" si="29">SUM(B8,B9,B10,B14,B17,B18,B19,B20,B25,B26,B27,B28,B29,B30,B31,B33,B37,B38,B39,B44,B46,B47,B52,B53,B54,B55)</f>
        <v>4007.1585999999943</v>
      </c>
      <c r="C66" s="67">
        <f t="shared" ref="C66:K66" si="30">SUM(C8,C9,C10,C14,C17,C18,C19,C20,C25,C26,C27,C28,C29,C30,C31,C33,C37,C38,C39,C44,C46,C47,C52,C53,C54,C55)</f>
        <v>4057.9180000000001</v>
      </c>
      <c r="D66" s="67">
        <f t="shared" si="30"/>
        <v>4311.7150000000001</v>
      </c>
      <c r="E66" s="67">
        <f t="shared" si="30"/>
        <v>4587.0679999999984</v>
      </c>
      <c r="F66" s="89">
        <f t="shared" si="1"/>
        <v>1.14471835479634</v>
      </c>
      <c r="G66" s="67">
        <f t="shared" si="30"/>
        <v>4844.7490000000016</v>
      </c>
      <c r="H66" s="89">
        <f>G66/B66</f>
        <v>1.2090235210555451</v>
      </c>
      <c r="I66" s="67">
        <f t="shared" si="30"/>
        <v>5076.6750000000002</v>
      </c>
      <c r="J66" s="67">
        <f t="shared" si="30"/>
        <v>5306.2170000000006</v>
      </c>
      <c r="K66" s="68">
        <f t="shared" si="30"/>
        <v>5515.871000000001</v>
      </c>
      <c r="L66" s="48">
        <f t="shared" si="15"/>
        <v>1457.9530000000009</v>
      </c>
      <c r="M66" s="95">
        <f t="shared" si="16"/>
        <v>0.35928596881454994</v>
      </c>
      <c r="N66" s="14"/>
    </row>
    <row r="67" spans="1:14" s="53" customFormat="1" x14ac:dyDescent="0.2">
      <c r="A67" s="53" t="s">
        <v>49</v>
      </c>
      <c r="F67" s="83"/>
      <c r="L67" s="60"/>
      <c r="M67" s="61"/>
    </row>
    <row r="68" spans="1:14" s="53" customFormat="1" x14ac:dyDescent="0.2">
      <c r="A68" s="53" t="s">
        <v>75</v>
      </c>
      <c r="F68" s="83"/>
      <c r="L68" s="60"/>
      <c r="M68" s="61"/>
    </row>
    <row r="69" spans="1:14" s="53" customFormat="1" x14ac:dyDescent="0.2">
      <c r="A69" s="53" t="s">
        <v>51</v>
      </c>
      <c r="F69" s="83"/>
      <c r="L69" s="60"/>
      <c r="M69" s="61"/>
    </row>
    <row r="70" spans="1:14" s="53" customFormat="1" x14ac:dyDescent="0.2">
      <c r="A70" s="53" t="s">
        <v>52</v>
      </c>
      <c r="F70" s="83"/>
      <c r="L70" s="60"/>
      <c r="M70" s="61"/>
    </row>
    <row r="71" spans="1:14" s="53" customFormat="1" x14ac:dyDescent="0.2">
      <c r="A71" s="53" t="s">
        <v>53</v>
      </c>
      <c r="F71" s="83"/>
      <c r="L71" s="24"/>
      <c r="M71" s="24"/>
    </row>
    <row r="72" spans="1:14" s="53" customFormat="1" x14ac:dyDescent="0.2">
      <c r="A72" s="53" t="s">
        <v>54</v>
      </c>
      <c r="D72" s="24"/>
      <c r="E72" s="24"/>
      <c r="F72" s="72"/>
      <c r="G72" s="24"/>
      <c r="H72" s="24"/>
      <c r="I72" s="24"/>
      <c r="J72" s="24"/>
      <c r="K72" s="24"/>
      <c r="L72" s="24"/>
      <c r="M72" s="24"/>
    </row>
    <row r="73" spans="1:14" x14ac:dyDescent="0.2">
      <c r="F73" s="72"/>
      <c r="H73" s="24"/>
    </row>
    <row r="74" spans="1:14" x14ac:dyDescent="0.2">
      <c r="F74" s="83"/>
      <c r="H74" s="53"/>
    </row>
    <row r="75" spans="1:14" x14ac:dyDescent="0.2">
      <c r="F75" s="84"/>
      <c r="H75" s="62"/>
    </row>
    <row r="79" spans="1:14" x14ac:dyDescent="0.2">
      <c r="L79" s="24"/>
      <c r="M79" s="38"/>
    </row>
    <row r="80" spans="1:14" x14ac:dyDescent="0.2">
      <c r="B80" s="24"/>
      <c r="C80" s="24"/>
      <c r="D80" s="24"/>
      <c r="E80" s="24"/>
      <c r="G80" s="24"/>
      <c r="I80" s="24"/>
      <c r="J80" s="24"/>
      <c r="K80" s="24"/>
      <c r="L80" s="24"/>
      <c r="M80" s="38"/>
    </row>
    <row r="81" spans="1:11" x14ac:dyDescent="0.2">
      <c r="B81" s="24"/>
      <c r="C81" s="24"/>
      <c r="D81" s="24"/>
      <c r="E81" s="24"/>
      <c r="G81" s="24"/>
      <c r="I81" s="24"/>
      <c r="J81" s="24"/>
      <c r="K81" s="24"/>
    </row>
    <row r="82" spans="1:11" x14ac:dyDescent="0.2">
      <c r="A82" s="53"/>
    </row>
    <row r="83" spans="1:11" x14ac:dyDescent="0.2">
      <c r="A83" s="53"/>
    </row>
    <row r="84" spans="1:11" x14ac:dyDescent="0.2">
      <c r="A84" s="53"/>
    </row>
    <row r="89" spans="1:11" x14ac:dyDescent="0.2">
      <c r="A89" s="53"/>
    </row>
    <row r="95" spans="1:11" x14ac:dyDescent="0.2">
      <c r="A95" s="53"/>
    </row>
    <row r="96" spans="1:11" x14ac:dyDescent="0.2">
      <c r="A96" s="53"/>
    </row>
  </sheetData>
  <mergeCells count="2">
    <mergeCell ref="L2:M4"/>
    <mergeCell ref="L5:M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workbookViewId="0">
      <selection activeCell="G73" sqref="G73"/>
    </sheetView>
  </sheetViews>
  <sheetFormatPr defaultRowHeight="12.75" x14ac:dyDescent="0.2"/>
  <cols>
    <col min="1" max="1" width="28.85546875" style="1" customWidth="1"/>
    <col min="2" max="2" width="8.7109375" style="1" customWidth="1"/>
    <col min="3" max="5" width="8.85546875" style="1" customWidth="1"/>
    <col min="6" max="6" width="8.85546875" style="80" customWidth="1"/>
    <col min="7" max="10" width="8.85546875" style="1" customWidth="1"/>
    <col min="11" max="11" width="9.85546875" style="1" customWidth="1"/>
    <col min="12" max="12" width="9.140625" style="1"/>
    <col min="13" max="13" width="9.85546875" style="1" customWidth="1"/>
    <col min="14" max="210" width="9.140625" style="1"/>
    <col min="211" max="211" width="11" style="1" customWidth="1"/>
    <col min="212" max="212" width="0.5703125" style="1" customWidth="1"/>
    <col min="213" max="213" width="26.5703125" style="1" customWidth="1"/>
    <col min="214" max="219" width="0" style="1" hidden="1" customWidth="1"/>
    <col min="220" max="220" width="8.7109375" style="1" customWidth="1"/>
    <col min="221" max="226" width="8.85546875" style="1" customWidth="1"/>
    <col min="227" max="227" width="9.85546875" style="1" customWidth="1"/>
    <col min="228" max="228" width="9.140625" style="1"/>
    <col min="229" max="229" width="9.85546875" style="1" customWidth="1"/>
    <col min="230" max="230" width="13.7109375" style="1" customWidth="1"/>
    <col min="231" max="231" width="12" style="1" customWidth="1"/>
    <col min="232" max="232" width="10.140625" style="1" customWidth="1"/>
    <col min="233" max="233" width="19.140625" style="1" customWidth="1"/>
    <col min="234" max="234" width="13.85546875" style="1" customWidth="1"/>
    <col min="235" max="235" width="10.7109375" style="1" customWidth="1"/>
    <col min="236" max="236" width="25.28515625" style="1" customWidth="1"/>
    <col min="237" max="245" width="10.7109375" style="1" customWidth="1"/>
    <col min="246" max="268" width="10.140625" style="1" customWidth="1"/>
    <col min="269" max="466" width="9.140625" style="1"/>
    <col min="467" max="467" width="11" style="1" customWidth="1"/>
    <col min="468" max="468" width="0.5703125" style="1" customWidth="1"/>
    <col min="469" max="469" width="26.5703125" style="1" customWidth="1"/>
    <col min="470" max="475" width="0" style="1" hidden="1" customWidth="1"/>
    <col min="476" max="476" width="8.7109375" style="1" customWidth="1"/>
    <col min="477" max="482" width="8.85546875" style="1" customWidth="1"/>
    <col min="483" max="483" width="9.85546875" style="1" customWidth="1"/>
    <col min="484" max="484" width="9.140625" style="1"/>
    <col min="485" max="485" width="9.85546875" style="1" customWidth="1"/>
    <col min="486" max="486" width="13.7109375" style="1" customWidth="1"/>
    <col min="487" max="487" width="12" style="1" customWidth="1"/>
    <col min="488" max="488" width="10.140625" style="1" customWidth="1"/>
    <col min="489" max="489" width="19.140625" style="1" customWidth="1"/>
    <col min="490" max="490" width="13.85546875" style="1" customWidth="1"/>
    <col min="491" max="491" width="10.7109375" style="1" customWidth="1"/>
    <col min="492" max="492" width="25.28515625" style="1" customWidth="1"/>
    <col min="493" max="501" width="10.7109375" style="1" customWidth="1"/>
    <col min="502" max="524" width="10.140625" style="1" customWidth="1"/>
    <col min="525" max="722" width="9.140625" style="1"/>
    <col min="723" max="723" width="11" style="1" customWidth="1"/>
    <col min="724" max="724" width="0.5703125" style="1" customWidth="1"/>
    <col min="725" max="725" width="26.5703125" style="1" customWidth="1"/>
    <col min="726" max="731" width="0" style="1" hidden="1" customWidth="1"/>
    <col min="732" max="732" width="8.7109375" style="1" customWidth="1"/>
    <col min="733" max="738" width="8.85546875" style="1" customWidth="1"/>
    <col min="739" max="739" width="9.85546875" style="1" customWidth="1"/>
    <col min="740" max="740" width="9.140625" style="1"/>
    <col min="741" max="741" width="9.85546875" style="1" customWidth="1"/>
    <col min="742" max="742" width="13.7109375" style="1" customWidth="1"/>
    <col min="743" max="743" width="12" style="1" customWidth="1"/>
    <col min="744" max="744" width="10.140625" style="1" customWidth="1"/>
    <col min="745" max="745" width="19.140625" style="1" customWidth="1"/>
    <col min="746" max="746" width="13.85546875" style="1" customWidth="1"/>
    <col min="747" max="747" width="10.7109375" style="1" customWidth="1"/>
    <col min="748" max="748" width="25.28515625" style="1" customWidth="1"/>
    <col min="749" max="757" width="10.7109375" style="1" customWidth="1"/>
    <col min="758" max="780" width="10.140625" style="1" customWidth="1"/>
    <col min="781" max="978" width="9.140625" style="1"/>
    <col min="979" max="979" width="11" style="1" customWidth="1"/>
    <col min="980" max="980" width="0.5703125" style="1" customWidth="1"/>
    <col min="981" max="981" width="26.5703125" style="1" customWidth="1"/>
    <col min="982" max="987" width="0" style="1" hidden="1" customWidth="1"/>
    <col min="988" max="988" width="8.7109375" style="1" customWidth="1"/>
    <col min="989" max="994" width="8.85546875" style="1" customWidth="1"/>
    <col min="995" max="995" width="9.85546875" style="1" customWidth="1"/>
    <col min="996" max="996" width="9.140625" style="1"/>
    <col min="997" max="997" width="9.85546875" style="1" customWidth="1"/>
    <col min="998" max="998" width="13.7109375" style="1" customWidth="1"/>
    <col min="999" max="999" width="12" style="1" customWidth="1"/>
    <col min="1000" max="1000" width="10.140625" style="1" customWidth="1"/>
    <col min="1001" max="1001" width="19.140625" style="1" customWidth="1"/>
    <col min="1002" max="1002" width="13.85546875" style="1" customWidth="1"/>
    <col min="1003" max="1003" width="10.7109375" style="1" customWidth="1"/>
    <col min="1004" max="1004" width="25.28515625" style="1" customWidth="1"/>
    <col min="1005" max="1013" width="10.7109375" style="1" customWidth="1"/>
    <col min="1014" max="1036" width="10.140625" style="1" customWidth="1"/>
    <col min="1037" max="1234" width="9.140625" style="1"/>
    <col min="1235" max="1235" width="11" style="1" customWidth="1"/>
    <col min="1236" max="1236" width="0.5703125" style="1" customWidth="1"/>
    <col min="1237" max="1237" width="26.5703125" style="1" customWidth="1"/>
    <col min="1238" max="1243" width="0" style="1" hidden="1" customWidth="1"/>
    <col min="1244" max="1244" width="8.7109375" style="1" customWidth="1"/>
    <col min="1245" max="1250" width="8.85546875" style="1" customWidth="1"/>
    <col min="1251" max="1251" width="9.85546875" style="1" customWidth="1"/>
    <col min="1252" max="1252" width="9.140625" style="1"/>
    <col min="1253" max="1253" width="9.85546875" style="1" customWidth="1"/>
    <col min="1254" max="1254" width="13.7109375" style="1" customWidth="1"/>
    <col min="1255" max="1255" width="12" style="1" customWidth="1"/>
    <col min="1256" max="1256" width="10.140625" style="1" customWidth="1"/>
    <col min="1257" max="1257" width="19.140625" style="1" customWidth="1"/>
    <col min="1258" max="1258" width="13.85546875" style="1" customWidth="1"/>
    <col min="1259" max="1259" width="10.7109375" style="1" customWidth="1"/>
    <col min="1260" max="1260" width="25.28515625" style="1" customWidth="1"/>
    <col min="1261" max="1269" width="10.7109375" style="1" customWidth="1"/>
    <col min="1270" max="1292" width="10.140625" style="1" customWidth="1"/>
    <col min="1293" max="1490" width="9.140625" style="1"/>
    <col min="1491" max="1491" width="11" style="1" customWidth="1"/>
    <col min="1492" max="1492" width="0.5703125" style="1" customWidth="1"/>
    <col min="1493" max="1493" width="26.5703125" style="1" customWidth="1"/>
    <col min="1494" max="1499" width="0" style="1" hidden="1" customWidth="1"/>
    <col min="1500" max="1500" width="8.7109375" style="1" customWidth="1"/>
    <col min="1501" max="1506" width="8.85546875" style="1" customWidth="1"/>
    <col min="1507" max="1507" width="9.85546875" style="1" customWidth="1"/>
    <col min="1508" max="1508" width="9.140625" style="1"/>
    <col min="1509" max="1509" width="9.85546875" style="1" customWidth="1"/>
    <col min="1510" max="1510" width="13.7109375" style="1" customWidth="1"/>
    <col min="1511" max="1511" width="12" style="1" customWidth="1"/>
    <col min="1512" max="1512" width="10.140625" style="1" customWidth="1"/>
    <col min="1513" max="1513" width="19.140625" style="1" customWidth="1"/>
    <col min="1514" max="1514" width="13.85546875" style="1" customWidth="1"/>
    <col min="1515" max="1515" width="10.7109375" style="1" customWidth="1"/>
    <col min="1516" max="1516" width="25.28515625" style="1" customWidth="1"/>
    <col min="1517" max="1525" width="10.7109375" style="1" customWidth="1"/>
    <col min="1526" max="1548" width="10.140625" style="1" customWidth="1"/>
    <col min="1549" max="1746" width="9.140625" style="1"/>
    <col min="1747" max="1747" width="11" style="1" customWidth="1"/>
    <col min="1748" max="1748" width="0.5703125" style="1" customWidth="1"/>
    <col min="1749" max="1749" width="26.5703125" style="1" customWidth="1"/>
    <col min="1750" max="1755" width="0" style="1" hidden="1" customWidth="1"/>
    <col min="1756" max="1756" width="8.7109375" style="1" customWidth="1"/>
    <col min="1757" max="1762" width="8.85546875" style="1" customWidth="1"/>
    <col min="1763" max="1763" width="9.85546875" style="1" customWidth="1"/>
    <col min="1764" max="1764" width="9.140625" style="1"/>
    <col min="1765" max="1765" width="9.85546875" style="1" customWidth="1"/>
    <col min="1766" max="1766" width="13.7109375" style="1" customWidth="1"/>
    <col min="1767" max="1767" width="12" style="1" customWidth="1"/>
    <col min="1768" max="1768" width="10.140625" style="1" customWidth="1"/>
    <col min="1769" max="1769" width="19.140625" style="1" customWidth="1"/>
    <col min="1770" max="1770" width="13.85546875" style="1" customWidth="1"/>
    <col min="1771" max="1771" width="10.7109375" style="1" customWidth="1"/>
    <col min="1772" max="1772" width="25.28515625" style="1" customWidth="1"/>
    <col min="1773" max="1781" width="10.7109375" style="1" customWidth="1"/>
    <col min="1782" max="1804" width="10.140625" style="1" customWidth="1"/>
    <col min="1805" max="2002" width="9.140625" style="1"/>
    <col min="2003" max="2003" width="11" style="1" customWidth="1"/>
    <col min="2004" max="2004" width="0.5703125" style="1" customWidth="1"/>
    <col min="2005" max="2005" width="26.5703125" style="1" customWidth="1"/>
    <col min="2006" max="2011" width="0" style="1" hidden="1" customWidth="1"/>
    <col min="2012" max="2012" width="8.7109375" style="1" customWidth="1"/>
    <col min="2013" max="2018" width="8.85546875" style="1" customWidth="1"/>
    <col min="2019" max="2019" width="9.85546875" style="1" customWidth="1"/>
    <col min="2020" max="2020" width="9.140625" style="1"/>
    <col min="2021" max="2021" width="9.85546875" style="1" customWidth="1"/>
    <col min="2022" max="2022" width="13.7109375" style="1" customWidth="1"/>
    <col min="2023" max="2023" width="12" style="1" customWidth="1"/>
    <col min="2024" max="2024" width="10.140625" style="1" customWidth="1"/>
    <col min="2025" max="2025" width="19.140625" style="1" customWidth="1"/>
    <col min="2026" max="2026" width="13.85546875" style="1" customWidth="1"/>
    <col min="2027" max="2027" width="10.7109375" style="1" customWidth="1"/>
    <col min="2028" max="2028" width="25.28515625" style="1" customWidth="1"/>
    <col min="2029" max="2037" width="10.7109375" style="1" customWidth="1"/>
    <col min="2038" max="2060" width="10.140625" style="1" customWidth="1"/>
    <col min="2061" max="2258" width="9.140625" style="1"/>
    <col min="2259" max="2259" width="11" style="1" customWidth="1"/>
    <col min="2260" max="2260" width="0.5703125" style="1" customWidth="1"/>
    <col min="2261" max="2261" width="26.5703125" style="1" customWidth="1"/>
    <col min="2262" max="2267" width="0" style="1" hidden="1" customWidth="1"/>
    <col min="2268" max="2268" width="8.7109375" style="1" customWidth="1"/>
    <col min="2269" max="2274" width="8.85546875" style="1" customWidth="1"/>
    <col min="2275" max="2275" width="9.85546875" style="1" customWidth="1"/>
    <col min="2276" max="2276" width="9.140625" style="1"/>
    <col min="2277" max="2277" width="9.85546875" style="1" customWidth="1"/>
    <col min="2278" max="2278" width="13.7109375" style="1" customWidth="1"/>
    <col min="2279" max="2279" width="12" style="1" customWidth="1"/>
    <col min="2280" max="2280" width="10.140625" style="1" customWidth="1"/>
    <col min="2281" max="2281" width="19.140625" style="1" customWidth="1"/>
    <col min="2282" max="2282" width="13.85546875" style="1" customWidth="1"/>
    <col min="2283" max="2283" width="10.7109375" style="1" customWidth="1"/>
    <col min="2284" max="2284" width="25.28515625" style="1" customWidth="1"/>
    <col min="2285" max="2293" width="10.7109375" style="1" customWidth="1"/>
    <col min="2294" max="2316" width="10.140625" style="1" customWidth="1"/>
    <col min="2317" max="2514" width="9.140625" style="1"/>
    <col min="2515" max="2515" width="11" style="1" customWidth="1"/>
    <col min="2516" max="2516" width="0.5703125" style="1" customWidth="1"/>
    <col min="2517" max="2517" width="26.5703125" style="1" customWidth="1"/>
    <col min="2518" max="2523" width="0" style="1" hidden="1" customWidth="1"/>
    <col min="2524" max="2524" width="8.7109375" style="1" customWidth="1"/>
    <col min="2525" max="2530" width="8.85546875" style="1" customWidth="1"/>
    <col min="2531" max="2531" width="9.85546875" style="1" customWidth="1"/>
    <col min="2532" max="2532" width="9.140625" style="1"/>
    <col min="2533" max="2533" width="9.85546875" style="1" customWidth="1"/>
    <col min="2534" max="2534" width="13.7109375" style="1" customWidth="1"/>
    <col min="2535" max="2535" width="12" style="1" customWidth="1"/>
    <col min="2536" max="2536" width="10.140625" style="1" customWidth="1"/>
    <col min="2537" max="2537" width="19.140625" style="1" customWidth="1"/>
    <col min="2538" max="2538" width="13.85546875" style="1" customWidth="1"/>
    <col min="2539" max="2539" width="10.7109375" style="1" customWidth="1"/>
    <col min="2540" max="2540" width="25.28515625" style="1" customWidth="1"/>
    <col min="2541" max="2549" width="10.7109375" style="1" customWidth="1"/>
    <col min="2550" max="2572" width="10.140625" style="1" customWidth="1"/>
    <col min="2573" max="2770" width="9.140625" style="1"/>
    <col min="2771" max="2771" width="11" style="1" customWidth="1"/>
    <col min="2772" max="2772" width="0.5703125" style="1" customWidth="1"/>
    <col min="2773" max="2773" width="26.5703125" style="1" customWidth="1"/>
    <col min="2774" max="2779" width="0" style="1" hidden="1" customWidth="1"/>
    <col min="2780" max="2780" width="8.7109375" style="1" customWidth="1"/>
    <col min="2781" max="2786" width="8.85546875" style="1" customWidth="1"/>
    <col min="2787" max="2787" width="9.85546875" style="1" customWidth="1"/>
    <col min="2788" max="2788" width="9.140625" style="1"/>
    <col min="2789" max="2789" width="9.85546875" style="1" customWidth="1"/>
    <col min="2790" max="2790" width="13.7109375" style="1" customWidth="1"/>
    <col min="2791" max="2791" width="12" style="1" customWidth="1"/>
    <col min="2792" max="2792" width="10.140625" style="1" customWidth="1"/>
    <col min="2793" max="2793" width="19.140625" style="1" customWidth="1"/>
    <col min="2794" max="2794" width="13.85546875" style="1" customWidth="1"/>
    <col min="2795" max="2795" width="10.7109375" style="1" customWidth="1"/>
    <col min="2796" max="2796" width="25.28515625" style="1" customWidth="1"/>
    <col min="2797" max="2805" width="10.7109375" style="1" customWidth="1"/>
    <col min="2806" max="2828" width="10.140625" style="1" customWidth="1"/>
    <col min="2829" max="3026" width="9.140625" style="1"/>
    <col min="3027" max="3027" width="11" style="1" customWidth="1"/>
    <col min="3028" max="3028" width="0.5703125" style="1" customWidth="1"/>
    <col min="3029" max="3029" width="26.5703125" style="1" customWidth="1"/>
    <col min="3030" max="3035" width="0" style="1" hidden="1" customWidth="1"/>
    <col min="3036" max="3036" width="8.7109375" style="1" customWidth="1"/>
    <col min="3037" max="3042" width="8.85546875" style="1" customWidth="1"/>
    <col min="3043" max="3043" width="9.85546875" style="1" customWidth="1"/>
    <col min="3044" max="3044" width="9.140625" style="1"/>
    <col min="3045" max="3045" width="9.85546875" style="1" customWidth="1"/>
    <col min="3046" max="3046" width="13.7109375" style="1" customWidth="1"/>
    <col min="3047" max="3047" width="12" style="1" customWidth="1"/>
    <col min="3048" max="3048" width="10.140625" style="1" customWidth="1"/>
    <col min="3049" max="3049" width="19.140625" style="1" customWidth="1"/>
    <col min="3050" max="3050" width="13.85546875" style="1" customWidth="1"/>
    <col min="3051" max="3051" width="10.7109375" style="1" customWidth="1"/>
    <col min="3052" max="3052" width="25.28515625" style="1" customWidth="1"/>
    <col min="3053" max="3061" width="10.7109375" style="1" customWidth="1"/>
    <col min="3062" max="3084" width="10.140625" style="1" customWidth="1"/>
    <col min="3085" max="3282" width="9.140625" style="1"/>
    <col min="3283" max="3283" width="11" style="1" customWidth="1"/>
    <col min="3284" max="3284" width="0.5703125" style="1" customWidth="1"/>
    <col min="3285" max="3285" width="26.5703125" style="1" customWidth="1"/>
    <col min="3286" max="3291" width="0" style="1" hidden="1" customWidth="1"/>
    <col min="3292" max="3292" width="8.7109375" style="1" customWidth="1"/>
    <col min="3293" max="3298" width="8.85546875" style="1" customWidth="1"/>
    <col min="3299" max="3299" width="9.85546875" style="1" customWidth="1"/>
    <col min="3300" max="3300" width="9.140625" style="1"/>
    <col min="3301" max="3301" width="9.85546875" style="1" customWidth="1"/>
    <col min="3302" max="3302" width="13.7109375" style="1" customWidth="1"/>
    <col min="3303" max="3303" width="12" style="1" customWidth="1"/>
    <col min="3304" max="3304" width="10.140625" style="1" customWidth="1"/>
    <col min="3305" max="3305" width="19.140625" style="1" customWidth="1"/>
    <col min="3306" max="3306" width="13.85546875" style="1" customWidth="1"/>
    <col min="3307" max="3307" width="10.7109375" style="1" customWidth="1"/>
    <col min="3308" max="3308" width="25.28515625" style="1" customWidth="1"/>
    <col min="3309" max="3317" width="10.7109375" style="1" customWidth="1"/>
    <col min="3318" max="3340" width="10.140625" style="1" customWidth="1"/>
    <col min="3341" max="3538" width="9.140625" style="1"/>
    <col min="3539" max="3539" width="11" style="1" customWidth="1"/>
    <col min="3540" max="3540" width="0.5703125" style="1" customWidth="1"/>
    <col min="3541" max="3541" width="26.5703125" style="1" customWidth="1"/>
    <col min="3542" max="3547" width="0" style="1" hidden="1" customWidth="1"/>
    <col min="3548" max="3548" width="8.7109375" style="1" customWidth="1"/>
    <col min="3549" max="3554" width="8.85546875" style="1" customWidth="1"/>
    <col min="3555" max="3555" width="9.85546875" style="1" customWidth="1"/>
    <col min="3556" max="3556" width="9.140625" style="1"/>
    <col min="3557" max="3557" width="9.85546875" style="1" customWidth="1"/>
    <col min="3558" max="3558" width="13.7109375" style="1" customWidth="1"/>
    <col min="3559" max="3559" width="12" style="1" customWidth="1"/>
    <col min="3560" max="3560" width="10.140625" style="1" customWidth="1"/>
    <col min="3561" max="3561" width="19.140625" style="1" customWidth="1"/>
    <col min="3562" max="3562" width="13.85546875" style="1" customWidth="1"/>
    <col min="3563" max="3563" width="10.7109375" style="1" customWidth="1"/>
    <col min="3564" max="3564" width="25.28515625" style="1" customWidth="1"/>
    <col min="3565" max="3573" width="10.7109375" style="1" customWidth="1"/>
    <col min="3574" max="3596" width="10.140625" style="1" customWidth="1"/>
    <col min="3597" max="3794" width="9.140625" style="1"/>
    <col min="3795" max="3795" width="11" style="1" customWidth="1"/>
    <col min="3796" max="3796" width="0.5703125" style="1" customWidth="1"/>
    <col min="3797" max="3797" width="26.5703125" style="1" customWidth="1"/>
    <col min="3798" max="3803" width="0" style="1" hidden="1" customWidth="1"/>
    <col min="3804" max="3804" width="8.7109375" style="1" customWidth="1"/>
    <col min="3805" max="3810" width="8.85546875" style="1" customWidth="1"/>
    <col min="3811" max="3811" width="9.85546875" style="1" customWidth="1"/>
    <col min="3812" max="3812" width="9.140625" style="1"/>
    <col min="3813" max="3813" width="9.85546875" style="1" customWidth="1"/>
    <col min="3814" max="3814" width="13.7109375" style="1" customWidth="1"/>
    <col min="3815" max="3815" width="12" style="1" customWidth="1"/>
    <col min="3816" max="3816" width="10.140625" style="1" customWidth="1"/>
    <col min="3817" max="3817" width="19.140625" style="1" customWidth="1"/>
    <col min="3818" max="3818" width="13.85546875" style="1" customWidth="1"/>
    <col min="3819" max="3819" width="10.7109375" style="1" customWidth="1"/>
    <col min="3820" max="3820" width="25.28515625" style="1" customWidth="1"/>
    <col min="3821" max="3829" width="10.7109375" style="1" customWidth="1"/>
    <col min="3830" max="3852" width="10.140625" style="1" customWidth="1"/>
    <col min="3853" max="4050" width="9.140625" style="1"/>
    <col min="4051" max="4051" width="11" style="1" customWidth="1"/>
    <col min="4052" max="4052" width="0.5703125" style="1" customWidth="1"/>
    <col min="4053" max="4053" width="26.5703125" style="1" customWidth="1"/>
    <col min="4054" max="4059" width="0" style="1" hidden="1" customWidth="1"/>
    <col min="4060" max="4060" width="8.7109375" style="1" customWidth="1"/>
    <col min="4061" max="4066" width="8.85546875" style="1" customWidth="1"/>
    <col min="4067" max="4067" width="9.85546875" style="1" customWidth="1"/>
    <col min="4068" max="4068" width="9.140625" style="1"/>
    <col min="4069" max="4069" width="9.85546875" style="1" customWidth="1"/>
    <col min="4070" max="4070" width="13.7109375" style="1" customWidth="1"/>
    <col min="4071" max="4071" width="12" style="1" customWidth="1"/>
    <col min="4072" max="4072" width="10.140625" style="1" customWidth="1"/>
    <col min="4073" max="4073" width="19.140625" style="1" customWidth="1"/>
    <col min="4074" max="4074" width="13.85546875" style="1" customWidth="1"/>
    <col min="4075" max="4075" width="10.7109375" style="1" customWidth="1"/>
    <col min="4076" max="4076" width="25.28515625" style="1" customWidth="1"/>
    <col min="4077" max="4085" width="10.7109375" style="1" customWidth="1"/>
    <col min="4086" max="4108" width="10.140625" style="1" customWidth="1"/>
    <col min="4109" max="4306" width="9.140625" style="1"/>
    <col min="4307" max="4307" width="11" style="1" customWidth="1"/>
    <col min="4308" max="4308" width="0.5703125" style="1" customWidth="1"/>
    <col min="4309" max="4309" width="26.5703125" style="1" customWidth="1"/>
    <col min="4310" max="4315" width="0" style="1" hidden="1" customWidth="1"/>
    <col min="4316" max="4316" width="8.7109375" style="1" customWidth="1"/>
    <col min="4317" max="4322" width="8.85546875" style="1" customWidth="1"/>
    <col min="4323" max="4323" width="9.85546875" style="1" customWidth="1"/>
    <col min="4324" max="4324" width="9.140625" style="1"/>
    <col min="4325" max="4325" width="9.85546875" style="1" customWidth="1"/>
    <col min="4326" max="4326" width="13.7109375" style="1" customWidth="1"/>
    <col min="4327" max="4327" width="12" style="1" customWidth="1"/>
    <col min="4328" max="4328" width="10.140625" style="1" customWidth="1"/>
    <col min="4329" max="4329" width="19.140625" style="1" customWidth="1"/>
    <col min="4330" max="4330" width="13.85546875" style="1" customWidth="1"/>
    <col min="4331" max="4331" width="10.7109375" style="1" customWidth="1"/>
    <col min="4332" max="4332" width="25.28515625" style="1" customWidth="1"/>
    <col min="4333" max="4341" width="10.7109375" style="1" customWidth="1"/>
    <col min="4342" max="4364" width="10.140625" style="1" customWidth="1"/>
    <col min="4365" max="4562" width="9.140625" style="1"/>
    <col min="4563" max="4563" width="11" style="1" customWidth="1"/>
    <col min="4564" max="4564" width="0.5703125" style="1" customWidth="1"/>
    <col min="4565" max="4565" width="26.5703125" style="1" customWidth="1"/>
    <col min="4566" max="4571" width="0" style="1" hidden="1" customWidth="1"/>
    <col min="4572" max="4572" width="8.7109375" style="1" customWidth="1"/>
    <col min="4573" max="4578" width="8.85546875" style="1" customWidth="1"/>
    <col min="4579" max="4579" width="9.85546875" style="1" customWidth="1"/>
    <col min="4580" max="4580" width="9.140625" style="1"/>
    <col min="4581" max="4581" width="9.85546875" style="1" customWidth="1"/>
    <col min="4582" max="4582" width="13.7109375" style="1" customWidth="1"/>
    <col min="4583" max="4583" width="12" style="1" customWidth="1"/>
    <col min="4584" max="4584" width="10.140625" style="1" customWidth="1"/>
    <col min="4585" max="4585" width="19.140625" style="1" customWidth="1"/>
    <col min="4586" max="4586" width="13.85546875" style="1" customWidth="1"/>
    <col min="4587" max="4587" width="10.7109375" style="1" customWidth="1"/>
    <col min="4588" max="4588" width="25.28515625" style="1" customWidth="1"/>
    <col min="4589" max="4597" width="10.7109375" style="1" customWidth="1"/>
    <col min="4598" max="4620" width="10.140625" style="1" customWidth="1"/>
    <col min="4621" max="4818" width="9.140625" style="1"/>
    <col min="4819" max="4819" width="11" style="1" customWidth="1"/>
    <col min="4820" max="4820" width="0.5703125" style="1" customWidth="1"/>
    <col min="4821" max="4821" width="26.5703125" style="1" customWidth="1"/>
    <col min="4822" max="4827" width="0" style="1" hidden="1" customWidth="1"/>
    <col min="4828" max="4828" width="8.7109375" style="1" customWidth="1"/>
    <col min="4829" max="4834" width="8.85546875" style="1" customWidth="1"/>
    <col min="4835" max="4835" width="9.85546875" style="1" customWidth="1"/>
    <col min="4836" max="4836" width="9.140625" style="1"/>
    <col min="4837" max="4837" width="9.85546875" style="1" customWidth="1"/>
    <col min="4838" max="4838" width="13.7109375" style="1" customWidth="1"/>
    <col min="4839" max="4839" width="12" style="1" customWidth="1"/>
    <col min="4840" max="4840" width="10.140625" style="1" customWidth="1"/>
    <col min="4841" max="4841" width="19.140625" style="1" customWidth="1"/>
    <col min="4842" max="4842" width="13.85546875" style="1" customWidth="1"/>
    <col min="4843" max="4843" width="10.7109375" style="1" customWidth="1"/>
    <col min="4844" max="4844" width="25.28515625" style="1" customWidth="1"/>
    <col min="4845" max="4853" width="10.7109375" style="1" customWidth="1"/>
    <col min="4854" max="4876" width="10.140625" style="1" customWidth="1"/>
    <col min="4877" max="5074" width="9.140625" style="1"/>
    <col min="5075" max="5075" width="11" style="1" customWidth="1"/>
    <col min="5076" max="5076" width="0.5703125" style="1" customWidth="1"/>
    <col min="5077" max="5077" width="26.5703125" style="1" customWidth="1"/>
    <col min="5078" max="5083" width="0" style="1" hidden="1" customWidth="1"/>
    <col min="5084" max="5084" width="8.7109375" style="1" customWidth="1"/>
    <col min="5085" max="5090" width="8.85546875" style="1" customWidth="1"/>
    <col min="5091" max="5091" width="9.85546875" style="1" customWidth="1"/>
    <col min="5092" max="5092" width="9.140625" style="1"/>
    <col min="5093" max="5093" width="9.85546875" style="1" customWidth="1"/>
    <col min="5094" max="5094" width="13.7109375" style="1" customWidth="1"/>
    <col min="5095" max="5095" width="12" style="1" customWidth="1"/>
    <col min="5096" max="5096" width="10.140625" style="1" customWidth="1"/>
    <col min="5097" max="5097" width="19.140625" style="1" customWidth="1"/>
    <col min="5098" max="5098" width="13.85546875" style="1" customWidth="1"/>
    <col min="5099" max="5099" width="10.7109375" style="1" customWidth="1"/>
    <col min="5100" max="5100" width="25.28515625" style="1" customWidth="1"/>
    <col min="5101" max="5109" width="10.7109375" style="1" customWidth="1"/>
    <col min="5110" max="5132" width="10.140625" style="1" customWidth="1"/>
    <col min="5133" max="5330" width="9.140625" style="1"/>
    <col min="5331" max="5331" width="11" style="1" customWidth="1"/>
    <col min="5332" max="5332" width="0.5703125" style="1" customWidth="1"/>
    <col min="5333" max="5333" width="26.5703125" style="1" customWidth="1"/>
    <col min="5334" max="5339" width="0" style="1" hidden="1" customWidth="1"/>
    <col min="5340" max="5340" width="8.7109375" style="1" customWidth="1"/>
    <col min="5341" max="5346" width="8.85546875" style="1" customWidth="1"/>
    <col min="5347" max="5347" width="9.85546875" style="1" customWidth="1"/>
    <col min="5348" max="5348" width="9.140625" style="1"/>
    <col min="5349" max="5349" width="9.85546875" style="1" customWidth="1"/>
    <col min="5350" max="5350" width="13.7109375" style="1" customWidth="1"/>
    <col min="5351" max="5351" width="12" style="1" customWidth="1"/>
    <col min="5352" max="5352" width="10.140625" style="1" customWidth="1"/>
    <col min="5353" max="5353" width="19.140625" style="1" customWidth="1"/>
    <col min="5354" max="5354" width="13.85546875" style="1" customWidth="1"/>
    <col min="5355" max="5355" width="10.7109375" style="1" customWidth="1"/>
    <col min="5356" max="5356" width="25.28515625" style="1" customWidth="1"/>
    <col min="5357" max="5365" width="10.7109375" style="1" customWidth="1"/>
    <col min="5366" max="5388" width="10.140625" style="1" customWidth="1"/>
    <col min="5389" max="5586" width="9.140625" style="1"/>
    <col min="5587" max="5587" width="11" style="1" customWidth="1"/>
    <col min="5588" max="5588" width="0.5703125" style="1" customWidth="1"/>
    <col min="5589" max="5589" width="26.5703125" style="1" customWidth="1"/>
    <col min="5590" max="5595" width="0" style="1" hidden="1" customWidth="1"/>
    <col min="5596" max="5596" width="8.7109375" style="1" customWidth="1"/>
    <col min="5597" max="5602" width="8.85546875" style="1" customWidth="1"/>
    <col min="5603" max="5603" width="9.85546875" style="1" customWidth="1"/>
    <col min="5604" max="5604" width="9.140625" style="1"/>
    <col min="5605" max="5605" width="9.85546875" style="1" customWidth="1"/>
    <col min="5606" max="5606" width="13.7109375" style="1" customWidth="1"/>
    <col min="5607" max="5607" width="12" style="1" customWidth="1"/>
    <col min="5608" max="5608" width="10.140625" style="1" customWidth="1"/>
    <col min="5609" max="5609" width="19.140625" style="1" customWidth="1"/>
    <col min="5610" max="5610" width="13.85546875" style="1" customWidth="1"/>
    <col min="5611" max="5611" width="10.7109375" style="1" customWidth="1"/>
    <col min="5612" max="5612" width="25.28515625" style="1" customWidth="1"/>
    <col min="5613" max="5621" width="10.7109375" style="1" customWidth="1"/>
    <col min="5622" max="5644" width="10.140625" style="1" customWidth="1"/>
    <col min="5645" max="5842" width="9.140625" style="1"/>
    <col min="5843" max="5843" width="11" style="1" customWidth="1"/>
    <col min="5844" max="5844" width="0.5703125" style="1" customWidth="1"/>
    <col min="5845" max="5845" width="26.5703125" style="1" customWidth="1"/>
    <col min="5846" max="5851" width="0" style="1" hidden="1" customWidth="1"/>
    <col min="5852" max="5852" width="8.7109375" style="1" customWidth="1"/>
    <col min="5853" max="5858" width="8.85546875" style="1" customWidth="1"/>
    <col min="5859" max="5859" width="9.85546875" style="1" customWidth="1"/>
    <col min="5860" max="5860" width="9.140625" style="1"/>
    <col min="5861" max="5861" width="9.85546875" style="1" customWidth="1"/>
    <col min="5862" max="5862" width="13.7109375" style="1" customWidth="1"/>
    <col min="5863" max="5863" width="12" style="1" customWidth="1"/>
    <col min="5864" max="5864" width="10.140625" style="1" customWidth="1"/>
    <col min="5865" max="5865" width="19.140625" style="1" customWidth="1"/>
    <col min="5866" max="5866" width="13.85546875" style="1" customWidth="1"/>
    <col min="5867" max="5867" width="10.7109375" style="1" customWidth="1"/>
    <col min="5868" max="5868" width="25.28515625" style="1" customWidth="1"/>
    <col min="5869" max="5877" width="10.7109375" style="1" customWidth="1"/>
    <col min="5878" max="5900" width="10.140625" style="1" customWidth="1"/>
    <col min="5901" max="6098" width="9.140625" style="1"/>
    <col min="6099" max="6099" width="11" style="1" customWidth="1"/>
    <col min="6100" max="6100" width="0.5703125" style="1" customWidth="1"/>
    <col min="6101" max="6101" width="26.5703125" style="1" customWidth="1"/>
    <col min="6102" max="6107" width="0" style="1" hidden="1" customWidth="1"/>
    <col min="6108" max="6108" width="8.7109375" style="1" customWidth="1"/>
    <col min="6109" max="6114" width="8.85546875" style="1" customWidth="1"/>
    <col min="6115" max="6115" width="9.85546875" style="1" customWidth="1"/>
    <col min="6116" max="6116" width="9.140625" style="1"/>
    <col min="6117" max="6117" width="9.85546875" style="1" customWidth="1"/>
    <col min="6118" max="6118" width="13.7109375" style="1" customWidth="1"/>
    <col min="6119" max="6119" width="12" style="1" customWidth="1"/>
    <col min="6120" max="6120" width="10.140625" style="1" customWidth="1"/>
    <col min="6121" max="6121" width="19.140625" style="1" customWidth="1"/>
    <col min="6122" max="6122" width="13.85546875" style="1" customWidth="1"/>
    <col min="6123" max="6123" width="10.7109375" style="1" customWidth="1"/>
    <col min="6124" max="6124" width="25.28515625" style="1" customWidth="1"/>
    <col min="6125" max="6133" width="10.7109375" style="1" customWidth="1"/>
    <col min="6134" max="6156" width="10.140625" style="1" customWidth="1"/>
    <col min="6157" max="6354" width="9.140625" style="1"/>
    <col min="6355" max="6355" width="11" style="1" customWidth="1"/>
    <col min="6356" max="6356" width="0.5703125" style="1" customWidth="1"/>
    <col min="6357" max="6357" width="26.5703125" style="1" customWidth="1"/>
    <col min="6358" max="6363" width="0" style="1" hidden="1" customWidth="1"/>
    <col min="6364" max="6364" width="8.7109375" style="1" customWidth="1"/>
    <col min="6365" max="6370" width="8.85546875" style="1" customWidth="1"/>
    <col min="6371" max="6371" width="9.85546875" style="1" customWidth="1"/>
    <col min="6372" max="6372" width="9.140625" style="1"/>
    <col min="6373" max="6373" width="9.85546875" style="1" customWidth="1"/>
    <col min="6374" max="6374" width="13.7109375" style="1" customWidth="1"/>
    <col min="6375" max="6375" width="12" style="1" customWidth="1"/>
    <col min="6376" max="6376" width="10.140625" style="1" customWidth="1"/>
    <col min="6377" max="6377" width="19.140625" style="1" customWidth="1"/>
    <col min="6378" max="6378" width="13.85546875" style="1" customWidth="1"/>
    <col min="6379" max="6379" width="10.7109375" style="1" customWidth="1"/>
    <col min="6380" max="6380" width="25.28515625" style="1" customWidth="1"/>
    <col min="6381" max="6389" width="10.7109375" style="1" customWidth="1"/>
    <col min="6390" max="6412" width="10.140625" style="1" customWidth="1"/>
    <col min="6413" max="6610" width="9.140625" style="1"/>
    <col min="6611" max="6611" width="11" style="1" customWidth="1"/>
    <col min="6612" max="6612" width="0.5703125" style="1" customWidth="1"/>
    <col min="6613" max="6613" width="26.5703125" style="1" customWidth="1"/>
    <col min="6614" max="6619" width="0" style="1" hidden="1" customWidth="1"/>
    <col min="6620" max="6620" width="8.7109375" style="1" customWidth="1"/>
    <col min="6621" max="6626" width="8.85546875" style="1" customWidth="1"/>
    <col min="6627" max="6627" width="9.85546875" style="1" customWidth="1"/>
    <col min="6628" max="6628" width="9.140625" style="1"/>
    <col min="6629" max="6629" width="9.85546875" style="1" customWidth="1"/>
    <col min="6630" max="6630" width="13.7109375" style="1" customWidth="1"/>
    <col min="6631" max="6631" width="12" style="1" customWidth="1"/>
    <col min="6632" max="6632" width="10.140625" style="1" customWidth="1"/>
    <col min="6633" max="6633" width="19.140625" style="1" customWidth="1"/>
    <col min="6634" max="6634" width="13.85546875" style="1" customWidth="1"/>
    <col min="6635" max="6635" width="10.7109375" style="1" customWidth="1"/>
    <col min="6636" max="6636" width="25.28515625" style="1" customWidth="1"/>
    <col min="6637" max="6645" width="10.7109375" style="1" customWidth="1"/>
    <col min="6646" max="6668" width="10.140625" style="1" customWidth="1"/>
    <col min="6669" max="6866" width="9.140625" style="1"/>
    <col min="6867" max="6867" width="11" style="1" customWidth="1"/>
    <col min="6868" max="6868" width="0.5703125" style="1" customWidth="1"/>
    <col min="6869" max="6869" width="26.5703125" style="1" customWidth="1"/>
    <col min="6870" max="6875" width="0" style="1" hidden="1" customWidth="1"/>
    <col min="6876" max="6876" width="8.7109375" style="1" customWidth="1"/>
    <col min="6877" max="6882" width="8.85546875" style="1" customWidth="1"/>
    <col min="6883" max="6883" width="9.85546875" style="1" customWidth="1"/>
    <col min="6884" max="6884" width="9.140625" style="1"/>
    <col min="6885" max="6885" width="9.85546875" style="1" customWidth="1"/>
    <col min="6886" max="6886" width="13.7109375" style="1" customWidth="1"/>
    <col min="6887" max="6887" width="12" style="1" customWidth="1"/>
    <col min="6888" max="6888" width="10.140625" style="1" customWidth="1"/>
    <col min="6889" max="6889" width="19.140625" style="1" customWidth="1"/>
    <col min="6890" max="6890" width="13.85546875" style="1" customWidth="1"/>
    <col min="6891" max="6891" width="10.7109375" style="1" customWidth="1"/>
    <col min="6892" max="6892" width="25.28515625" style="1" customWidth="1"/>
    <col min="6893" max="6901" width="10.7109375" style="1" customWidth="1"/>
    <col min="6902" max="6924" width="10.140625" style="1" customWidth="1"/>
    <col min="6925" max="7122" width="9.140625" style="1"/>
    <col min="7123" max="7123" width="11" style="1" customWidth="1"/>
    <col min="7124" max="7124" width="0.5703125" style="1" customWidth="1"/>
    <col min="7125" max="7125" width="26.5703125" style="1" customWidth="1"/>
    <col min="7126" max="7131" width="0" style="1" hidden="1" customWidth="1"/>
    <col min="7132" max="7132" width="8.7109375" style="1" customWidth="1"/>
    <col min="7133" max="7138" width="8.85546875" style="1" customWidth="1"/>
    <col min="7139" max="7139" width="9.85546875" style="1" customWidth="1"/>
    <col min="7140" max="7140" width="9.140625" style="1"/>
    <col min="7141" max="7141" width="9.85546875" style="1" customWidth="1"/>
    <col min="7142" max="7142" width="13.7109375" style="1" customWidth="1"/>
    <col min="7143" max="7143" width="12" style="1" customWidth="1"/>
    <col min="7144" max="7144" width="10.140625" style="1" customWidth="1"/>
    <col min="7145" max="7145" width="19.140625" style="1" customWidth="1"/>
    <col min="7146" max="7146" width="13.85546875" style="1" customWidth="1"/>
    <col min="7147" max="7147" width="10.7109375" style="1" customWidth="1"/>
    <col min="7148" max="7148" width="25.28515625" style="1" customWidth="1"/>
    <col min="7149" max="7157" width="10.7109375" style="1" customWidth="1"/>
    <col min="7158" max="7180" width="10.140625" style="1" customWidth="1"/>
    <col min="7181" max="7378" width="9.140625" style="1"/>
    <col min="7379" max="7379" width="11" style="1" customWidth="1"/>
    <col min="7380" max="7380" width="0.5703125" style="1" customWidth="1"/>
    <col min="7381" max="7381" width="26.5703125" style="1" customWidth="1"/>
    <col min="7382" max="7387" width="0" style="1" hidden="1" customWidth="1"/>
    <col min="7388" max="7388" width="8.7109375" style="1" customWidth="1"/>
    <col min="7389" max="7394" width="8.85546875" style="1" customWidth="1"/>
    <col min="7395" max="7395" width="9.85546875" style="1" customWidth="1"/>
    <col min="7396" max="7396" width="9.140625" style="1"/>
    <col min="7397" max="7397" width="9.85546875" style="1" customWidth="1"/>
    <col min="7398" max="7398" width="13.7109375" style="1" customWidth="1"/>
    <col min="7399" max="7399" width="12" style="1" customWidth="1"/>
    <col min="7400" max="7400" width="10.140625" style="1" customWidth="1"/>
    <col min="7401" max="7401" width="19.140625" style="1" customWidth="1"/>
    <col min="7402" max="7402" width="13.85546875" style="1" customWidth="1"/>
    <col min="7403" max="7403" width="10.7109375" style="1" customWidth="1"/>
    <col min="7404" max="7404" width="25.28515625" style="1" customWidth="1"/>
    <col min="7405" max="7413" width="10.7109375" style="1" customWidth="1"/>
    <col min="7414" max="7436" width="10.140625" style="1" customWidth="1"/>
    <col min="7437" max="7634" width="9.140625" style="1"/>
    <col min="7635" max="7635" width="11" style="1" customWidth="1"/>
    <col min="7636" max="7636" width="0.5703125" style="1" customWidth="1"/>
    <col min="7637" max="7637" width="26.5703125" style="1" customWidth="1"/>
    <col min="7638" max="7643" width="0" style="1" hidden="1" customWidth="1"/>
    <col min="7644" max="7644" width="8.7109375" style="1" customWidth="1"/>
    <col min="7645" max="7650" width="8.85546875" style="1" customWidth="1"/>
    <col min="7651" max="7651" width="9.85546875" style="1" customWidth="1"/>
    <col min="7652" max="7652" width="9.140625" style="1"/>
    <col min="7653" max="7653" width="9.85546875" style="1" customWidth="1"/>
    <col min="7654" max="7654" width="13.7109375" style="1" customWidth="1"/>
    <col min="7655" max="7655" width="12" style="1" customWidth="1"/>
    <col min="7656" max="7656" width="10.140625" style="1" customWidth="1"/>
    <col min="7657" max="7657" width="19.140625" style="1" customWidth="1"/>
    <col min="7658" max="7658" width="13.85546875" style="1" customWidth="1"/>
    <col min="7659" max="7659" width="10.7109375" style="1" customWidth="1"/>
    <col min="7660" max="7660" width="25.28515625" style="1" customWidth="1"/>
    <col min="7661" max="7669" width="10.7109375" style="1" customWidth="1"/>
    <col min="7670" max="7692" width="10.140625" style="1" customWidth="1"/>
    <col min="7693" max="7890" width="9.140625" style="1"/>
    <col min="7891" max="7891" width="11" style="1" customWidth="1"/>
    <col min="7892" max="7892" width="0.5703125" style="1" customWidth="1"/>
    <col min="7893" max="7893" width="26.5703125" style="1" customWidth="1"/>
    <col min="7894" max="7899" width="0" style="1" hidden="1" customWidth="1"/>
    <col min="7900" max="7900" width="8.7109375" style="1" customWidth="1"/>
    <col min="7901" max="7906" width="8.85546875" style="1" customWidth="1"/>
    <col min="7907" max="7907" width="9.85546875" style="1" customWidth="1"/>
    <col min="7908" max="7908" width="9.140625" style="1"/>
    <col min="7909" max="7909" width="9.85546875" style="1" customWidth="1"/>
    <col min="7910" max="7910" width="13.7109375" style="1" customWidth="1"/>
    <col min="7911" max="7911" width="12" style="1" customWidth="1"/>
    <col min="7912" max="7912" width="10.140625" style="1" customWidth="1"/>
    <col min="7913" max="7913" width="19.140625" style="1" customWidth="1"/>
    <col min="7914" max="7914" width="13.85546875" style="1" customWidth="1"/>
    <col min="7915" max="7915" width="10.7109375" style="1" customWidth="1"/>
    <col min="7916" max="7916" width="25.28515625" style="1" customWidth="1"/>
    <col min="7917" max="7925" width="10.7109375" style="1" customWidth="1"/>
    <col min="7926" max="7948" width="10.140625" style="1" customWidth="1"/>
    <col min="7949" max="8146" width="9.140625" style="1"/>
    <col min="8147" max="8147" width="11" style="1" customWidth="1"/>
    <col min="8148" max="8148" width="0.5703125" style="1" customWidth="1"/>
    <col min="8149" max="8149" width="26.5703125" style="1" customWidth="1"/>
    <col min="8150" max="8155" width="0" style="1" hidden="1" customWidth="1"/>
    <col min="8156" max="8156" width="8.7109375" style="1" customWidth="1"/>
    <col min="8157" max="8162" width="8.85546875" style="1" customWidth="1"/>
    <col min="8163" max="8163" width="9.85546875" style="1" customWidth="1"/>
    <col min="8164" max="8164" width="9.140625" style="1"/>
    <col min="8165" max="8165" width="9.85546875" style="1" customWidth="1"/>
    <col min="8166" max="8166" width="13.7109375" style="1" customWidth="1"/>
    <col min="8167" max="8167" width="12" style="1" customWidth="1"/>
    <col min="8168" max="8168" width="10.140625" style="1" customWidth="1"/>
    <col min="8169" max="8169" width="19.140625" style="1" customWidth="1"/>
    <col min="8170" max="8170" width="13.85546875" style="1" customWidth="1"/>
    <col min="8171" max="8171" width="10.7109375" style="1" customWidth="1"/>
    <col min="8172" max="8172" width="25.28515625" style="1" customWidth="1"/>
    <col min="8173" max="8181" width="10.7109375" style="1" customWidth="1"/>
    <col min="8182" max="8204" width="10.140625" style="1" customWidth="1"/>
    <col min="8205" max="8402" width="9.140625" style="1"/>
    <col min="8403" max="8403" width="11" style="1" customWidth="1"/>
    <col min="8404" max="8404" width="0.5703125" style="1" customWidth="1"/>
    <col min="8405" max="8405" width="26.5703125" style="1" customWidth="1"/>
    <col min="8406" max="8411" width="0" style="1" hidden="1" customWidth="1"/>
    <col min="8412" max="8412" width="8.7109375" style="1" customWidth="1"/>
    <col min="8413" max="8418" width="8.85546875" style="1" customWidth="1"/>
    <col min="8419" max="8419" width="9.85546875" style="1" customWidth="1"/>
    <col min="8420" max="8420" width="9.140625" style="1"/>
    <col min="8421" max="8421" width="9.85546875" style="1" customWidth="1"/>
    <col min="8422" max="8422" width="13.7109375" style="1" customWidth="1"/>
    <col min="8423" max="8423" width="12" style="1" customWidth="1"/>
    <col min="8424" max="8424" width="10.140625" style="1" customWidth="1"/>
    <col min="8425" max="8425" width="19.140625" style="1" customWidth="1"/>
    <col min="8426" max="8426" width="13.85546875" style="1" customWidth="1"/>
    <col min="8427" max="8427" width="10.7109375" style="1" customWidth="1"/>
    <col min="8428" max="8428" width="25.28515625" style="1" customWidth="1"/>
    <col min="8429" max="8437" width="10.7109375" style="1" customWidth="1"/>
    <col min="8438" max="8460" width="10.140625" style="1" customWidth="1"/>
    <col min="8461" max="8658" width="9.140625" style="1"/>
    <col min="8659" max="8659" width="11" style="1" customWidth="1"/>
    <col min="8660" max="8660" width="0.5703125" style="1" customWidth="1"/>
    <col min="8661" max="8661" width="26.5703125" style="1" customWidth="1"/>
    <col min="8662" max="8667" width="0" style="1" hidden="1" customWidth="1"/>
    <col min="8668" max="8668" width="8.7109375" style="1" customWidth="1"/>
    <col min="8669" max="8674" width="8.85546875" style="1" customWidth="1"/>
    <col min="8675" max="8675" width="9.85546875" style="1" customWidth="1"/>
    <col min="8676" max="8676" width="9.140625" style="1"/>
    <col min="8677" max="8677" width="9.85546875" style="1" customWidth="1"/>
    <col min="8678" max="8678" width="13.7109375" style="1" customWidth="1"/>
    <col min="8679" max="8679" width="12" style="1" customWidth="1"/>
    <col min="8680" max="8680" width="10.140625" style="1" customWidth="1"/>
    <col min="8681" max="8681" width="19.140625" style="1" customWidth="1"/>
    <col min="8682" max="8682" width="13.85546875" style="1" customWidth="1"/>
    <col min="8683" max="8683" width="10.7109375" style="1" customWidth="1"/>
    <col min="8684" max="8684" width="25.28515625" style="1" customWidth="1"/>
    <col min="8685" max="8693" width="10.7109375" style="1" customWidth="1"/>
    <col min="8694" max="8716" width="10.140625" style="1" customWidth="1"/>
    <col min="8717" max="8914" width="9.140625" style="1"/>
    <col min="8915" max="8915" width="11" style="1" customWidth="1"/>
    <col min="8916" max="8916" width="0.5703125" style="1" customWidth="1"/>
    <col min="8917" max="8917" width="26.5703125" style="1" customWidth="1"/>
    <col min="8918" max="8923" width="0" style="1" hidden="1" customWidth="1"/>
    <col min="8924" max="8924" width="8.7109375" style="1" customWidth="1"/>
    <col min="8925" max="8930" width="8.85546875" style="1" customWidth="1"/>
    <col min="8931" max="8931" width="9.85546875" style="1" customWidth="1"/>
    <col min="8932" max="8932" width="9.140625" style="1"/>
    <col min="8933" max="8933" width="9.85546875" style="1" customWidth="1"/>
    <col min="8934" max="8934" width="13.7109375" style="1" customWidth="1"/>
    <col min="8935" max="8935" width="12" style="1" customWidth="1"/>
    <col min="8936" max="8936" width="10.140625" style="1" customWidth="1"/>
    <col min="8937" max="8937" width="19.140625" style="1" customWidth="1"/>
    <col min="8938" max="8938" width="13.85546875" style="1" customWidth="1"/>
    <col min="8939" max="8939" width="10.7109375" style="1" customWidth="1"/>
    <col min="8940" max="8940" width="25.28515625" style="1" customWidth="1"/>
    <col min="8941" max="8949" width="10.7109375" style="1" customWidth="1"/>
    <col min="8950" max="8972" width="10.140625" style="1" customWidth="1"/>
    <col min="8973" max="9170" width="9.140625" style="1"/>
    <col min="9171" max="9171" width="11" style="1" customWidth="1"/>
    <col min="9172" max="9172" width="0.5703125" style="1" customWidth="1"/>
    <col min="9173" max="9173" width="26.5703125" style="1" customWidth="1"/>
    <col min="9174" max="9179" width="0" style="1" hidden="1" customWidth="1"/>
    <col min="9180" max="9180" width="8.7109375" style="1" customWidth="1"/>
    <col min="9181" max="9186" width="8.85546875" style="1" customWidth="1"/>
    <col min="9187" max="9187" width="9.85546875" style="1" customWidth="1"/>
    <col min="9188" max="9188" width="9.140625" style="1"/>
    <col min="9189" max="9189" width="9.85546875" style="1" customWidth="1"/>
    <col min="9190" max="9190" width="13.7109375" style="1" customWidth="1"/>
    <col min="9191" max="9191" width="12" style="1" customWidth="1"/>
    <col min="9192" max="9192" width="10.140625" style="1" customWidth="1"/>
    <col min="9193" max="9193" width="19.140625" style="1" customWidth="1"/>
    <col min="9194" max="9194" width="13.85546875" style="1" customWidth="1"/>
    <col min="9195" max="9195" width="10.7109375" style="1" customWidth="1"/>
    <col min="9196" max="9196" width="25.28515625" style="1" customWidth="1"/>
    <col min="9197" max="9205" width="10.7109375" style="1" customWidth="1"/>
    <col min="9206" max="9228" width="10.140625" style="1" customWidth="1"/>
    <col min="9229" max="9426" width="9.140625" style="1"/>
    <col min="9427" max="9427" width="11" style="1" customWidth="1"/>
    <col min="9428" max="9428" width="0.5703125" style="1" customWidth="1"/>
    <col min="9429" max="9429" width="26.5703125" style="1" customWidth="1"/>
    <col min="9430" max="9435" width="0" style="1" hidden="1" customWidth="1"/>
    <col min="9436" max="9436" width="8.7109375" style="1" customWidth="1"/>
    <col min="9437" max="9442" width="8.85546875" style="1" customWidth="1"/>
    <col min="9443" max="9443" width="9.85546875" style="1" customWidth="1"/>
    <col min="9444" max="9444" width="9.140625" style="1"/>
    <col min="9445" max="9445" width="9.85546875" style="1" customWidth="1"/>
    <col min="9446" max="9446" width="13.7109375" style="1" customWidth="1"/>
    <col min="9447" max="9447" width="12" style="1" customWidth="1"/>
    <col min="9448" max="9448" width="10.140625" style="1" customWidth="1"/>
    <col min="9449" max="9449" width="19.140625" style="1" customWidth="1"/>
    <col min="9450" max="9450" width="13.85546875" style="1" customWidth="1"/>
    <col min="9451" max="9451" width="10.7109375" style="1" customWidth="1"/>
    <col min="9452" max="9452" width="25.28515625" style="1" customWidth="1"/>
    <col min="9453" max="9461" width="10.7109375" style="1" customWidth="1"/>
    <col min="9462" max="9484" width="10.140625" style="1" customWidth="1"/>
    <col min="9485" max="9682" width="9.140625" style="1"/>
    <col min="9683" max="9683" width="11" style="1" customWidth="1"/>
    <col min="9684" max="9684" width="0.5703125" style="1" customWidth="1"/>
    <col min="9685" max="9685" width="26.5703125" style="1" customWidth="1"/>
    <col min="9686" max="9691" width="0" style="1" hidden="1" customWidth="1"/>
    <col min="9692" max="9692" width="8.7109375" style="1" customWidth="1"/>
    <col min="9693" max="9698" width="8.85546875" style="1" customWidth="1"/>
    <col min="9699" max="9699" width="9.85546875" style="1" customWidth="1"/>
    <col min="9700" max="9700" width="9.140625" style="1"/>
    <col min="9701" max="9701" width="9.85546875" style="1" customWidth="1"/>
    <col min="9702" max="9702" width="13.7109375" style="1" customWidth="1"/>
    <col min="9703" max="9703" width="12" style="1" customWidth="1"/>
    <col min="9704" max="9704" width="10.140625" style="1" customWidth="1"/>
    <col min="9705" max="9705" width="19.140625" style="1" customWidth="1"/>
    <col min="9706" max="9706" width="13.85546875" style="1" customWidth="1"/>
    <col min="9707" max="9707" width="10.7109375" style="1" customWidth="1"/>
    <col min="9708" max="9708" width="25.28515625" style="1" customWidth="1"/>
    <col min="9709" max="9717" width="10.7109375" style="1" customWidth="1"/>
    <col min="9718" max="9740" width="10.140625" style="1" customWidth="1"/>
    <col min="9741" max="9938" width="9.140625" style="1"/>
    <col min="9939" max="9939" width="11" style="1" customWidth="1"/>
    <col min="9940" max="9940" width="0.5703125" style="1" customWidth="1"/>
    <col min="9941" max="9941" width="26.5703125" style="1" customWidth="1"/>
    <col min="9942" max="9947" width="0" style="1" hidden="1" customWidth="1"/>
    <col min="9948" max="9948" width="8.7109375" style="1" customWidth="1"/>
    <col min="9949" max="9954" width="8.85546875" style="1" customWidth="1"/>
    <col min="9955" max="9955" width="9.85546875" style="1" customWidth="1"/>
    <col min="9956" max="9956" width="9.140625" style="1"/>
    <col min="9957" max="9957" width="9.85546875" style="1" customWidth="1"/>
    <col min="9958" max="9958" width="13.7109375" style="1" customWidth="1"/>
    <col min="9959" max="9959" width="12" style="1" customWidth="1"/>
    <col min="9960" max="9960" width="10.140625" style="1" customWidth="1"/>
    <col min="9961" max="9961" width="19.140625" style="1" customWidth="1"/>
    <col min="9962" max="9962" width="13.85546875" style="1" customWidth="1"/>
    <col min="9963" max="9963" width="10.7109375" style="1" customWidth="1"/>
    <col min="9964" max="9964" width="25.28515625" style="1" customWidth="1"/>
    <col min="9965" max="9973" width="10.7109375" style="1" customWidth="1"/>
    <col min="9974" max="9996" width="10.140625" style="1" customWidth="1"/>
    <col min="9997" max="10194" width="9.140625" style="1"/>
    <col min="10195" max="10195" width="11" style="1" customWidth="1"/>
    <col min="10196" max="10196" width="0.5703125" style="1" customWidth="1"/>
    <col min="10197" max="10197" width="26.5703125" style="1" customWidth="1"/>
    <col min="10198" max="10203" width="0" style="1" hidden="1" customWidth="1"/>
    <col min="10204" max="10204" width="8.7109375" style="1" customWidth="1"/>
    <col min="10205" max="10210" width="8.85546875" style="1" customWidth="1"/>
    <col min="10211" max="10211" width="9.85546875" style="1" customWidth="1"/>
    <col min="10212" max="10212" width="9.140625" style="1"/>
    <col min="10213" max="10213" width="9.85546875" style="1" customWidth="1"/>
    <col min="10214" max="10214" width="13.7109375" style="1" customWidth="1"/>
    <col min="10215" max="10215" width="12" style="1" customWidth="1"/>
    <col min="10216" max="10216" width="10.140625" style="1" customWidth="1"/>
    <col min="10217" max="10217" width="19.140625" style="1" customWidth="1"/>
    <col min="10218" max="10218" width="13.85546875" style="1" customWidth="1"/>
    <col min="10219" max="10219" width="10.7109375" style="1" customWidth="1"/>
    <col min="10220" max="10220" width="25.28515625" style="1" customWidth="1"/>
    <col min="10221" max="10229" width="10.7109375" style="1" customWidth="1"/>
    <col min="10230" max="10252" width="10.140625" style="1" customWidth="1"/>
    <col min="10253" max="10450" width="9.140625" style="1"/>
    <col min="10451" max="10451" width="11" style="1" customWidth="1"/>
    <col min="10452" max="10452" width="0.5703125" style="1" customWidth="1"/>
    <col min="10453" max="10453" width="26.5703125" style="1" customWidth="1"/>
    <col min="10454" max="10459" width="0" style="1" hidden="1" customWidth="1"/>
    <col min="10460" max="10460" width="8.7109375" style="1" customWidth="1"/>
    <col min="10461" max="10466" width="8.85546875" style="1" customWidth="1"/>
    <col min="10467" max="10467" width="9.85546875" style="1" customWidth="1"/>
    <col min="10468" max="10468" width="9.140625" style="1"/>
    <col min="10469" max="10469" width="9.85546875" style="1" customWidth="1"/>
    <col min="10470" max="10470" width="13.7109375" style="1" customWidth="1"/>
    <col min="10471" max="10471" width="12" style="1" customWidth="1"/>
    <col min="10472" max="10472" width="10.140625" style="1" customWidth="1"/>
    <col min="10473" max="10473" width="19.140625" style="1" customWidth="1"/>
    <col min="10474" max="10474" width="13.85546875" style="1" customWidth="1"/>
    <col min="10475" max="10475" width="10.7109375" style="1" customWidth="1"/>
    <col min="10476" max="10476" width="25.28515625" style="1" customWidth="1"/>
    <col min="10477" max="10485" width="10.7109375" style="1" customWidth="1"/>
    <col min="10486" max="10508" width="10.140625" style="1" customWidth="1"/>
    <col min="10509" max="10706" width="9.140625" style="1"/>
    <col min="10707" max="10707" width="11" style="1" customWidth="1"/>
    <col min="10708" max="10708" width="0.5703125" style="1" customWidth="1"/>
    <col min="10709" max="10709" width="26.5703125" style="1" customWidth="1"/>
    <col min="10710" max="10715" width="0" style="1" hidden="1" customWidth="1"/>
    <col min="10716" max="10716" width="8.7109375" style="1" customWidth="1"/>
    <col min="10717" max="10722" width="8.85546875" style="1" customWidth="1"/>
    <col min="10723" max="10723" width="9.85546875" style="1" customWidth="1"/>
    <col min="10724" max="10724" width="9.140625" style="1"/>
    <col min="10725" max="10725" width="9.85546875" style="1" customWidth="1"/>
    <col min="10726" max="10726" width="13.7109375" style="1" customWidth="1"/>
    <col min="10727" max="10727" width="12" style="1" customWidth="1"/>
    <col min="10728" max="10728" width="10.140625" style="1" customWidth="1"/>
    <col min="10729" max="10729" width="19.140625" style="1" customWidth="1"/>
    <col min="10730" max="10730" width="13.85546875" style="1" customWidth="1"/>
    <col min="10731" max="10731" width="10.7109375" style="1" customWidth="1"/>
    <col min="10732" max="10732" width="25.28515625" style="1" customWidth="1"/>
    <col min="10733" max="10741" width="10.7109375" style="1" customWidth="1"/>
    <col min="10742" max="10764" width="10.140625" style="1" customWidth="1"/>
    <col min="10765" max="10962" width="9.140625" style="1"/>
    <col min="10963" max="10963" width="11" style="1" customWidth="1"/>
    <col min="10964" max="10964" width="0.5703125" style="1" customWidth="1"/>
    <col min="10965" max="10965" width="26.5703125" style="1" customWidth="1"/>
    <col min="10966" max="10971" width="0" style="1" hidden="1" customWidth="1"/>
    <col min="10972" max="10972" width="8.7109375" style="1" customWidth="1"/>
    <col min="10973" max="10978" width="8.85546875" style="1" customWidth="1"/>
    <col min="10979" max="10979" width="9.85546875" style="1" customWidth="1"/>
    <col min="10980" max="10980" width="9.140625" style="1"/>
    <col min="10981" max="10981" width="9.85546875" style="1" customWidth="1"/>
    <col min="10982" max="10982" width="13.7109375" style="1" customWidth="1"/>
    <col min="10983" max="10983" width="12" style="1" customWidth="1"/>
    <col min="10984" max="10984" width="10.140625" style="1" customWidth="1"/>
    <col min="10985" max="10985" width="19.140625" style="1" customWidth="1"/>
    <col min="10986" max="10986" width="13.85546875" style="1" customWidth="1"/>
    <col min="10987" max="10987" width="10.7109375" style="1" customWidth="1"/>
    <col min="10988" max="10988" width="25.28515625" style="1" customWidth="1"/>
    <col min="10989" max="10997" width="10.7109375" style="1" customWidth="1"/>
    <col min="10998" max="11020" width="10.140625" style="1" customWidth="1"/>
    <col min="11021" max="11218" width="9.140625" style="1"/>
    <col min="11219" max="11219" width="11" style="1" customWidth="1"/>
    <col min="11220" max="11220" width="0.5703125" style="1" customWidth="1"/>
    <col min="11221" max="11221" width="26.5703125" style="1" customWidth="1"/>
    <col min="11222" max="11227" width="0" style="1" hidden="1" customWidth="1"/>
    <col min="11228" max="11228" width="8.7109375" style="1" customWidth="1"/>
    <col min="11229" max="11234" width="8.85546875" style="1" customWidth="1"/>
    <col min="11235" max="11235" width="9.85546875" style="1" customWidth="1"/>
    <col min="11236" max="11236" width="9.140625" style="1"/>
    <col min="11237" max="11237" width="9.85546875" style="1" customWidth="1"/>
    <col min="11238" max="11238" width="13.7109375" style="1" customWidth="1"/>
    <col min="11239" max="11239" width="12" style="1" customWidth="1"/>
    <col min="11240" max="11240" width="10.140625" style="1" customWidth="1"/>
    <col min="11241" max="11241" width="19.140625" style="1" customWidth="1"/>
    <col min="11242" max="11242" width="13.85546875" style="1" customWidth="1"/>
    <col min="11243" max="11243" width="10.7109375" style="1" customWidth="1"/>
    <col min="11244" max="11244" width="25.28515625" style="1" customWidth="1"/>
    <col min="11245" max="11253" width="10.7109375" style="1" customWidth="1"/>
    <col min="11254" max="11276" width="10.140625" style="1" customWidth="1"/>
    <col min="11277" max="11474" width="9.140625" style="1"/>
    <col min="11475" max="11475" width="11" style="1" customWidth="1"/>
    <col min="11476" max="11476" width="0.5703125" style="1" customWidth="1"/>
    <col min="11477" max="11477" width="26.5703125" style="1" customWidth="1"/>
    <col min="11478" max="11483" width="0" style="1" hidden="1" customWidth="1"/>
    <col min="11484" max="11484" width="8.7109375" style="1" customWidth="1"/>
    <col min="11485" max="11490" width="8.85546875" style="1" customWidth="1"/>
    <col min="11491" max="11491" width="9.85546875" style="1" customWidth="1"/>
    <col min="11492" max="11492" width="9.140625" style="1"/>
    <col min="11493" max="11493" width="9.85546875" style="1" customWidth="1"/>
    <col min="11494" max="11494" width="13.7109375" style="1" customWidth="1"/>
    <col min="11495" max="11495" width="12" style="1" customWidth="1"/>
    <col min="11496" max="11496" width="10.140625" style="1" customWidth="1"/>
    <col min="11497" max="11497" width="19.140625" style="1" customWidth="1"/>
    <col min="11498" max="11498" width="13.85546875" style="1" customWidth="1"/>
    <col min="11499" max="11499" width="10.7109375" style="1" customWidth="1"/>
    <col min="11500" max="11500" width="25.28515625" style="1" customWidth="1"/>
    <col min="11501" max="11509" width="10.7109375" style="1" customWidth="1"/>
    <col min="11510" max="11532" width="10.140625" style="1" customWidth="1"/>
    <col min="11533" max="11730" width="9.140625" style="1"/>
    <col min="11731" max="11731" width="11" style="1" customWidth="1"/>
    <col min="11732" max="11732" width="0.5703125" style="1" customWidth="1"/>
    <col min="11733" max="11733" width="26.5703125" style="1" customWidth="1"/>
    <col min="11734" max="11739" width="0" style="1" hidden="1" customWidth="1"/>
    <col min="11740" max="11740" width="8.7109375" style="1" customWidth="1"/>
    <col min="11741" max="11746" width="8.85546875" style="1" customWidth="1"/>
    <col min="11747" max="11747" width="9.85546875" style="1" customWidth="1"/>
    <col min="11748" max="11748" width="9.140625" style="1"/>
    <col min="11749" max="11749" width="9.85546875" style="1" customWidth="1"/>
    <col min="11750" max="11750" width="13.7109375" style="1" customWidth="1"/>
    <col min="11751" max="11751" width="12" style="1" customWidth="1"/>
    <col min="11752" max="11752" width="10.140625" style="1" customWidth="1"/>
    <col min="11753" max="11753" width="19.140625" style="1" customWidth="1"/>
    <col min="11754" max="11754" width="13.85546875" style="1" customWidth="1"/>
    <col min="11755" max="11755" width="10.7109375" style="1" customWidth="1"/>
    <col min="11756" max="11756" width="25.28515625" style="1" customWidth="1"/>
    <col min="11757" max="11765" width="10.7109375" style="1" customWidth="1"/>
    <col min="11766" max="11788" width="10.140625" style="1" customWidth="1"/>
    <col min="11789" max="11986" width="9.140625" style="1"/>
    <col min="11987" max="11987" width="11" style="1" customWidth="1"/>
    <col min="11988" max="11988" width="0.5703125" style="1" customWidth="1"/>
    <col min="11989" max="11989" width="26.5703125" style="1" customWidth="1"/>
    <col min="11990" max="11995" width="0" style="1" hidden="1" customWidth="1"/>
    <col min="11996" max="11996" width="8.7109375" style="1" customWidth="1"/>
    <col min="11997" max="12002" width="8.85546875" style="1" customWidth="1"/>
    <col min="12003" max="12003" width="9.85546875" style="1" customWidth="1"/>
    <col min="12004" max="12004" width="9.140625" style="1"/>
    <col min="12005" max="12005" width="9.85546875" style="1" customWidth="1"/>
    <col min="12006" max="12006" width="13.7109375" style="1" customWidth="1"/>
    <col min="12007" max="12007" width="12" style="1" customWidth="1"/>
    <col min="12008" max="12008" width="10.140625" style="1" customWidth="1"/>
    <col min="12009" max="12009" width="19.140625" style="1" customWidth="1"/>
    <col min="12010" max="12010" width="13.85546875" style="1" customWidth="1"/>
    <col min="12011" max="12011" width="10.7109375" style="1" customWidth="1"/>
    <col min="12012" max="12012" width="25.28515625" style="1" customWidth="1"/>
    <col min="12013" max="12021" width="10.7109375" style="1" customWidth="1"/>
    <col min="12022" max="12044" width="10.140625" style="1" customWidth="1"/>
    <col min="12045" max="12242" width="9.140625" style="1"/>
    <col min="12243" max="12243" width="11" style="1" customWidth="1"/>
    <col min="12244" max="12244" width="0.5703125" style="1" customWidth="1"/>
    <col min="12245" max="12245" width="26.5703125" style="1" customWidth="1"/>
    <col min="12246" max="12251" width="0" style="1" hidden="1" customWidth="1"/>
    <col min="12252" max="12252" width="8.7109375" style="1" customWidth="1"/>
    <col min="12253" max="12258" width="8.85546875" style="1" customWidth="1"/>
    <col min="12259" max="12259" width="9.85546875" style="1" customWidth="1"/>
    <col min="12260" max="12260" width="9.140625" style="1"/>
    <col min="12261" max="12261" width="9.85546875" style="1" customWidth="1"/>
    <col min="12262" max="12262" width="13.7109375" style="1" customWidth="1"/>
    <col min="12263" max="12263" width="12" style="1" customWidth="1"/>
    <col min="12264" max="12264" width="10.140625" style="1" customWidth="1"/>
    <col min="12265" max="12265" width="19.140625" style="1" customWidth="1"/>
    <col min="12266" max="12266" width="13.85546875" style="1" customWidth="1"/>
    <col min="12267" max="12267" width="10.7109375" style="1" customWidth="1"/>
    <col min="12268" max="12268" width="25.28515625" style="1" customWidth="1"/>
    <col min="12269" max="12277" width="10.7109375" style="1" customWidth="1"/>
    <col min="12278" max="12300" width="10.140625" style="1" customWidth="1"/>
    <col min="12301" max="12498" width="9.140625" style="1"/>
    <col min="12499" max="12499" width="11" style="1" customWidth="1"/>
    <col min="12500" max="12500" width="0.5703125" style="1" customWidth="1"/>
    <col min="12501" max="12501" width="26.5703125" style="1" customWidth="1"/>
    <col min="12502" max="12507" width="0" style="1" hidden="1" customWidth="1"/>
    <col min="12508" max="12508" width="8.7109375" style="1" customWidth="1"/>
    <col min="12509" max="12514" width="8.85546875" style="1" customWidth="1"/>
    <col min="12515" max="12515" width="9.85546875" style="1" customWidth="1"/>
    <col min="12516" max="12516" width="9.140625" style="1"/>
    <col min="12517" max="12517" width="9.85546875" style="1" customWidth="1"/>
    <col min="12518" max="12518" width="13.7109375" style="1" customWidth="1"/>
    <col min="12519" max="12519" width="12" style="1" customWidth="1"/>
    <col min="12520" max="12520" width="10.140625" style="1" customWidth="1"/>
    <col min="12521" max="12521" width="19.140625" style="1" customWidth="1"/>
    <col min="12522" max="12522" width="13.85546875" style="1" customWidth="1"/>
    <col min="12523" max="12523" width="10.7109375" style="1" customWidth="1"/>
    <col min="12524" max="12524" width="25.28515625" style="1" customWidth="1"/>
    <col min="12525" max="12533" width="10.7109375" style="1" customWidth="1"/>
    <col min="12534" max="12556" width="10.140625" style="1" customWidth="1"/>
    <col min="12557" max="12754" width="9.140625" style="1"/>
    <col min="12755" max="12755" width="11" style="1" customWidth="1"/>
    <col min="12756" max="12756" width="0.5703125" style="1" customWidth="1"/>
    <col min="12757" max="12757" width="26.5703125" style="1" customWidth="1"/>
    <col min="12758" max="12763" width="0" style="1" hidden="1" customWidth="1"/>
    <col min="12764" max="12764" width="8.7109375" style="1" customWidth="1"/>
    <col min="12765" max="12770" width="8.85546875" style="1" customWidth="1"/>
    <col min="12771" max="12771" width="9.85546875" style="1" customWidth="1"/>
    <col min="12772" max="12772" width="9.140625" style="1"/>
    <col min="12773" max="12773" width="9.85546875" style="1" customWidth="1"/>
    <col min="12774" max="12774" width="13.7109375" style="1" customWidth="1"/>
    <col min="12775" max="12775" width="12" style="1" customWidth="1"/>
    <col min="12776" max="12776" width="10.140625" style="1" customWidth="1"/>
    <col min="12777" max="12777" width="19.140625" style="1" customWidth="1"/>
    <col min="12778" max="12778" width="13.85546875" style="1" customWidth="1"/>
    <col min="12779" max="12779" width="10.7109375" style="1" customWidth="1"/>
    <col min="12780" max="12780" width="25.28515625" style="1" customWidth="1"/>
    <col min="12781" max="12789" width="10.7109375" style="1" customWidth="1"/>
    <col min="12790" max="12812" width="10.140625" style="1" customWidth="1"/>
    <col min="12813" max="13010" width="9.140625" style="1"/>
    <col min="13011" max="13011" width="11" style="1" customWidth="1"/>
    <col min="13012" max="13012" width="0.5703125" style="1" customWidth="1"/>
    <col min="13013" max="13013" width="26.5703125" style="1" customWidth="1"/>
    <col min="13014" max="13019" width="0" style="1" hidden="1" customWidth="1"/>
    <col min="13020" max="13020" width="8.7109375" style="1" customWidth="1"/>
    <col min="13021" max="13026" width="8.85546875" style="1" customWidth="1"/>
    <col min="13027" max="13027" width="9.85546875" style="1" customWidth="1"/>
    <col min="13028" max="13028" width="9.140625" style="1"/>
    <col min="13029" max="13029" width="9.85546875" style="1" customWidth="1"/>
    <col min="13030" max="13030" width="13.7109375" style="1" customWidth="1"/>
    <col min="13031" max="13031" width="12" style="1" customWidth="1"/>
    <col min="13032" max="13032" width="10.140625" style="1" customWidth="1"/>
    <col min="13033" max="13033" width="19.140625" style="1" customWidth="1"/>
    <col min="13034" max="13034" width="13.85546875" style="1" customWidth="1"/>
    <col min="13035" max="13035" width="10.7109375" style="1" customWidth="1"/>
    <col min="13036" max="13036" width="25.28515625" style="1" customWidth="1"/>
    <col min="13037" max="13045" width="10.7109375" style="1" customWidth="1"/>
    <col min="13046" max="13068" width="10.140625" style="1" customWidth="1"/>
    <col min="13069" max="13266" width="9.140625" style="1"/>
    <col min="13267" max="13267" width="11" style="1" customWidth="1"/>
    <col min="13268" max="13268" width="0.5703125" style="1" customWidth="1"/>
    <col min="13269" max="13269" width="26.5703125" style="1" customWidth="1"/>
    <col min="13270" max="13275" width="0" style="1" hidden="1" customWidth="1"/>
    <col min="13276" max="13276" width="8.7109375" style="1" customWidth="1"/>
    <col min="13277" max="13282" width="8.85546875" style="1" customWidth="1"/>
    <col min="13283" max="13283" width="9.85546875" style="1" customWidth="1"/>
    <col min="13284" max="13284" width="9.140625" style="1"/>
    <col min="13285" max="13285" width="9.85546875" style="1" customWidth="1"/>
    <col min="13286" max="13286" width="13.7109375" style="1" customWidth="1"/>
    <col min="13287" max="13287" width="12" style="1" customWidth="1"/>
    <col min="13288" max="13288" width="10.140625" style="1" customWidth="1"/>
    <col min="13289" max="13289" width="19.140625" style="1" customWidth="1"/>
    <col min="13290" max="13290" width="13.85546875" style="1" customWidth="1"/>
    <col min="13291" max="13291" width="10.7109375" style="1" customWidth="1"/>
    <col min="13292" max="13292" width="25.28515625" style="1" customWidth="1"/>
    <col min="13293" max="13301" width="10.7109375" style="1" customWidth="1"/>
    <col min="13302" max="13324" width="10.140625" style="1" customWidth="1"/>
    <col min="13325" max="13522" width="9.140625" style="1"/>
    <col min="13523" max="13523" width="11" style="1" customWidth="1"/>
    <col min="13524" max="13524" width="0.5703125" style="1" customWidth="1"/>
    <col min="13525" max="13525" width="26.5703125" style="1" customWidth="1"/>
    <col min="13526" max="13531" width="0" style="1" hidden="1" customWidth="1"/>
    <col min="13532" max="13532" width="8.7109375" style="1" customWidth="1"/>
    <col min="13533" max="13538" width="8.85546875" style="1" customWidth="1"/>
    <col min="13539" max="13539" width="9.85546875" style="1" customWidth="1"/>
    <col min="13540" max="13540" width="9.140625" style="1"/>
    <col min="13541" max="13541" width="9.85546875" style="1" customWidth="1"/>
    <col min="13542" max="13542" width="13.7109375" style="1" customWidth="1"/>
    <col min="13543" max="13543" width="12" style="1" customWidth="1"/>
    <col min="13544" max="13544" width="10.140625" style="1" customWidth="1"/>
    <col min="13545" max="13545" width="19.140625" style="1" customWidth="1"/>
    <col min="13546" max="13546" width="13.85546875" style="1" customWidth="1"/>
    <col min="13547" max="13547" width="10.7109375" style="1" customWidth="1"/>
    <col min="13548" max="13548" width="25.28515625" style="1" customWidth="1"/>
    <col min="13549" max="13557" width="10.7109375" style="1" customWidth="1"/>
    <col min="13558" max="13580" width="10.140625" style="1" customWidth="1"/>
    <col min="13581" max="13778" width="9.140625" style="1"/>
    <col min="13779" max="13779" width="11" style="1" customWidth="1"/>
    <col min="13780" max="13780" width="0.5703125" style="1" customWidth="1"/>
    <col min="13781" max="13781" width="26.5703125" style="1" customWidth="1"/>
    <col min="13782" max="13787" width="0" style="1" hidden="1" customWidth="1"/>
    <col min="13788" max="13788" width="8.7109375" style="1" customWidth="1"/>
    <col min="13789" max="13794" width="8.85546875" style="1" customWidth="1"/>
    <col min="13795" max="13795" width="9.85546875" style="1" customWidth="1"/>
    <col min="13796" max="13796" width="9.140625" style="1"/>
    <col min="13797" max="13797" width="9.85546875" style="1" customWidth="1"/>
    <col min="13798" max="13798" width="13.7109375" style="1" customWidth="1"/>
    <col min="13799" max="13799" width="12" style="1" customWidth="1"/>
    <col min="13800" max="13800" width="10.140625" style="1" customWidth="1"/>
    <col min="13801" max="13801" width="19.140625" style="1" customWidth="1"/>
    <col min="13802" max="13802" width="13.85546875" style="1" customWidth="1"/>
    <col min="13803" max="13803" width="10.7109375" style="1" customWidth="1"/>
    <col min="13804" max="13804" width="25.28515625" style="1" customWidth="1"/>
    <col min="13805" max="13813" width="10.7109375" style="1" customWidth="1"/>
    <col min="13814" max="13836" width="10.140625" style="1" customWidth="1"/>
    <col min="13837" max="14034" width="9.140625" style="1"/>
    <col min="14035" max="14035" width="11" style="1" customWidth="1"/>
    <col min="14036" max="14036" width="0.5703125" style="1" customWidth="1"/>
    <col min="14037" max="14037" width="26.5703125" style="1" customWidth="1"/>
    <col min="14038" max="14043" width="0" style="1" hidden="1" customWidth="1"/>
    <col min="14044" max="14044" width="8.7109375" style="1" customWidth="1"/>
    <col min="14045" max="14050" width="8.85546875" style="1" customWidth="1"/>
    <col min="14051" max="14051" width="9.85546875" style="1" customWidth="1"/>
    <col min="14052" max="14052" width="9.140625" style="1"/>
    <col min="14053" max="14053" width="9.85546875" style="1" customWidth="1"/>
    <col min="14054" max="14054" width="13.7109375" style="1" customWidth="1"/>
    <col min="14055" max="14055" width="12" style="1" customWidth="1"/>
    <col min="14056" max="14056" width="10.140625" style="1" customWidth="1"/>
    <col min="14057" max="14057" width="19.140625" style="1" customWidth="1"/>
    <col min="14058" max="14058" width="13.85546875" style="1" customWidth="1"/>
    <col min="14059" max="14059" width="10.7109375" style="1" customWidth="1"/>
    <col min="14060" max="14060" width="25.28515625" style="1" customWidth="1"/>
    <col min="14061" max="14069" width="10.7109375" style="1" customWidth="1"/>
    <col min="14070" max="14092" width="10.140625" style="1" customWidth="1"/>
    <col min="14093" max="14290" width="9.140625" style="1"/>
    <col min="14291" max="14291" width="11" style="1" customWidth="1"/>
    <col min="14292" max="14292" width="0.5703125" style="1" customWidth="1"/>
    <col min="14293" max="14293" width="26.5703125" style="1" customWidth="1"/>
    <col min="14294" max="14299" width="0" style="1" hidden="1" customWidth="1"/>
    <col min="14300" max="14300" width="8.7109375" style="1" customWidth="1"/>
    <col min="14301" max="14306" width="8.85546875" style="1" customWidth="1"/>
    <col min="14307" max="14307" width="9.85546875" style="1" customWidth="1"/>
    <col min="14308" max="14308" width="9.140625" style="1"/>
    <col min="14309" max="14309" width="9.85546875" style="1" customWidth="1"/>
    <col min="14310" max="14310" width="13.7109375" style="1" customWidth="1"/>
    <col min="14311" max="14311" width="12" style="1" customWidth="1"/>
    <col min="14312" max="14312" width="10.140625" style="1" customWidth="1"/>
    <col min="14313" max="14313" width="19.140625" style="1" customWidth="1"/>
    <col min="14314" max="14314" width="13.85546875" style="1" customWidth="1"/>
    <col min="14315" max="14315" width="10.7109375" style="1" customWidth="1"/>
    <col min="14316" max="14316" width="25.28515625" style="1" customWidth="1"/>
    <col min="14317" max="14325" width="10.7109375" style="1" customWidth="1"/>
    <col min="14326" max="14348" width="10.140625" style="1" customWidth="1"/>
    <col min="14349" max="14546" width="9.140625" style="1"/>
    <col min="14547" max="14547" width="11" style="1" customWidth="1"/>
    <col min="14548" max="14548" width="0.5703125" style="1" customWidth="1"/>
    <col min="14549" max="14549" width="26.5703125" style="1" customWidth="1"/>
    <col min="14550" max="14555" width="0" style="1" hidden="1" customWidth="1"/>
    <col min="14556" max="14556" width="8.7109375" style="1" customWidth="1"/>
    <col min="14557" max="14562" width="8.85546875" style="1" customWidth="1"/>
    <col min="14563" max="14563" width="9.85546875" style="1" customWidth="1"/>
    <col min="14564" max="14564" width="9.140625" style="1"/>
    <col min="14565" max="14565" width="9.85546875" style="1" customWidth="1"/>
    <col min="14566" max="14566" width="13.7109375" style="1" customWidth="1"/>
    <col min="14567" max="14567" width="12" style="1" customWidth="1"/>
    <col min="14568" max="14568" width="10.140625" style="1" customWidth="1"/>
    <col min="14569" max="14569" width="19.140625" style="1" customWidth="1"/>
    <col min="14570" max="14570" width="13.85546875" style="1" customWidth="1"/>
    <col min="14571" max="14571" width="10.7109375" style="1" customWidth="1"/>
    <col min="14572" max="14572" width="25.28515625" style="1" customWidth="1"/>
    <col min="14573" max="14581" width="10.7109375" style="1" customWidth="1"/>
    <col min="14582" max="14604" width="10.140625" style="1" customWidth="1"/>
    <col min="14605" max="14802" width="9.140625" style="1"/>
    <col min="14803" max="14803" width="11" style="1" customWidth="1"/>
    <col min="14804" max="14804" width="0.5703125" style="1" customWidth="1"/>
    <col min="14805" max="14805" width="26.5703125" style="1" customWidth="1"/>
    <col min="14806" max="14811" width="0" style="1" hidden="1" customWidth="1"/>
    <col min="14812" max="14812" width="8.7109375" style="1" customWidth="1"/>
    <col min="14813" max="14818" width="8.85546875" style="1" customWidth="1"/>
    <col min="14819" max="14819" width="9.85546875" style="1" customWidth="1"/>
    <col min="14820" max="14820" width="9.140625" style="1"/>
    <col min="14821" max="14821" width="9.85546875" style="1" customWidth="1"/>
    <col min="14822" max="14822" width="13.7109375" style="1" customWidth="1"/>
    <col min="14823" max="14823" width="12" style="1" customWidth="1"/>
    <col min="14824" max="14824" width="10.140625" style="1" customWidth="1"/>
    <col min="14825" max="14825" width="19.140625" style="1" customWidth="1"/>
    <col min="14826" max="14826" width="13.85546875" style="1" customWidth="1"/>
    <col min="14827" max="14827" width="10.7109375" style="1" customWidth="1"/>
    <col min="14828" max="14828" width="25.28515625" style="1" customWidth="1"/>
    <col min="14829" max="14837" width="10.7109375" style="1" customWidth="1"/>
    <col min="14838" max="14860" width="10.140625" style="1" customWidth="1"/>
    <col min="14861" max="15058" width="9.140625" style="1"/>
    <col min="15059" max="15059" width="11" style="1" customWidth="1"/>
    <col min="15060" max="15060" width="0.5703125" style="1" customWidth="1"/>
    <col min="15061" max="15061" width="26.5703125" style="1" customWidth="1"/>
    <col min="15062" max="15067" width="0" style="1" hidden="1" customWidth="1"/>
    <col min="15068" max="15068" width="8.7109375" style="1" customWidth="1"/>
    <col min="15069" max="15074" width="8.85546875" style="1" customWidth="1"/>
    <col min="15075" max="15075" width="9.85546875" style="1" customWidth="1"/>
    <col min="15076" max="15076" width="9.140625" style="1"/>
    <col min="15077" max="15077" width="9.85546875" style="1" customWidth="1"/>
    <col min="15078" max="15078" width="13.7109375" style="1" customWidth="1"/>
    <col min="15079" max="15079" width="12" style="1" customWidth="1"/>
    <col min="15080" max="15080" width="10.140625" style="1" customWidth="1"/>
    <col min="15081" max="15081" width="19.140625" style="1" customWidth="1"/>
    <col min="15082" max="15082" width="13.85546875" style="1" customWidth="1"/>
    <col min="15083" max="15083" width="10.7109375" style="1" customWidth="1"/>
    <col min="15084" max="15084" width="25.28515625" style="1" customWidth="1"/>
    <col min="15085" max="15093" width="10.7109375" style="1" customWidth="1"/>
    <col min="15094" max="15116" width="10.140625" style="1" customWidth="1"/>
    <col min="15117" max="15314" width="9.140625" style="1"/>
    <col min="15315" max="15315" width="11" style="1" customWidth="1"/>
    <col min="15316" max="15316" width="0.5703125" style="1" customWidth="1"/>
    <col min="15317" max="15317" width="26.5703125" style="1" customWidth="1"/>
    <col min="15318" max="15323" width="0" style="1" hidden="1" customWidth="1"/>
    <col min="15324" max="15324" width="8.7109375" style="1" customWidth="1"/>
    <col min="15325" max="15330" width="8.85546875" style="1" customWidth="1"/>
    <col min="15331" max="15331" width="9.85546875" style="1" customWidth="1"/>
    <col min="15332" max="15332" width="9.140625" style="1"/>
    <col min="15333" max="15333" width="9.85546875" style="1" customWidth="1"/>
    <col min="15334" max="15334" width="13.7109375" style="1" customWidth="1"/>
    <col min="15335" max="15335" width="12" style="1" customWidth="1"/>
    <col min="15336" max="15336" width="10.140625" style="1" customWidth="1"/>
    <col min="15337" max="15337" width="19.140625" style="1" customWidth="1"/>
    <col min="15338" max="15338" width="13.85546875" style="1" customWidth="1"/>
    <col min="15339" max="15339" width="10.7109375" style="1" customWidth="1"/>
    <col min="15340" max="15340" width="25.28515625" style="1" customWidth="1"/>
    <col min="15341" max="15349" width="10.7109375" style="1" customWidth="1"/>
    <col min="15350" max="15372" width="10.140625" style="1" customWidth="1"/>
    <col min="15373" max="15570" width="9.140625" style="1"/>
    <col min="15571" max="15571" width="11" style="1" customWidth="1"/>
    <col min="15572" max="15572" width="0.5703125" style="1" customWidth="1"/>
    <col min="15573" max="15573" width="26.5703125" style="1" customWidth="1"/>
    <col min="15574" max="15579" width="0" style="1" hidden="1" customWidth="1"/>
    <col min="15580" max="15580" width="8.7109375" style="1" customWidth="1"/>
    <col min="15581" max="15586" width="8.85546875" style="1" customWidth="1"/>
    <col min="15587" max="15587" width="9.85546875" style="1" customWidth="1"/>
    <col min="15588" max="15588" width="9.140625" style="1"/>
    <col min="15589" max="15589" width="9.85546875" style="1" customWidth="1"/>
    <col min="15590" max="15590" width="13.7109375" style="1" customWidth="1"/>
    <col min="15591" max="15591" width="12" style="1" customWidth="1"/>
    <col min="15592" max="15592" width="10.140625" style="1" customWidth="1"/>
    <col min="15593" max="15593" width="19.140625" style="1" customWidth="1"/>
    <col min="15594" max="15594" width="13.85546875" style="1" customWidth="1"/>
    <col min="15595" max="15595" width="10.7109375" style="1" customWidth="1"/>
    <col min="15596" max="15596" width="25.28515625" style="1" customWidth="1"/>
    <col min="15597" max="15605" width="10.7109375" style="1" customWidth="1"/>
    <col min="15606" max="15628" width="10.140625" style="1" customWidth="1"/>
    <col min="15629" max="15826" width="9.140625" style="1"/>
    <col min="15827" max="15827" width="11" style="1" customWidth="1"/>
    <col min="15828" max="15828" width="0.5703125" style="1" customWidth="1"/>
    <col min="15829" max="15829" width="26.5703125" style="1" customWidth="1"/>
    <col min="15830" max="15835" width="0" style="1" hidden="1" customWidth="1"/>
    <col min="15836" max="15836" width="8.7109375" style="1" customWidth="1"/>
    <col min="15837" max="15842" width="8.85546875" style="1" customWidth="1"/>
    <col min="15843" max="15843" width="9.85546875" style="1" customWidth="1"/>
    <col min="15844" max="15844" width="9.140625" style="1"/>
    <col min="15845" max="15845" width="9.85546875" style="1" customWidth="1"/>
    <col min="15846" max="15846" width="13.7109375" style="1" customWidth="1"/>
    <col min="15847" max="15847" width="12" style="1" customWidth="1"/>
    <col min="15848" max="15848" width="10.140625" style="1" customWidth="1"/>
    <col min="15849" max="15849" width="19.140625" style="1" customWidth="1"/>
    <col min="15850" max="15850" width="13.85546875" style="1" customWidth="1"/>
    <col min="15851" max="15851" width="10.7109375" style="1" customWidth="1"/>
    <col min="15852" max="15852" width="25.28515625" style="1" customWidth="1"/>
    <col min="15853" max="15861" width="10.7109375" style="1" customWidth="1"/>
    <col min="15862" max="15884" width="10.140625" style="1" customWidth="1"/>
    <col min="15885" max="16082" width="9.140625" style="1"/>
    <col min="16083" max="16083" width="11" style="1" customWidth="1"/>
    <col min="16084" max="16084" width="0.5703125" style="1" customWidth="1"/>
    <col min="16085" max="16085" width="26.5703125" style="1" customWidth="1"/>
    <col min="16086" max="16091" width="0" style="1" hidden="1" customWidth="1"/>
    <col min="16092" max="16092" width="8.7109375" style="1" customWidth="1"/>
    <col min="16093" max="16098" width="8.85546875" style="1" customWidth="1"/>
    <col min="16099" max="16099" width="9.85546875" style="1" customWidth="1"/>
    <col min="16100" max="16100" width="9.140625" style="1"/>
    <col min="16101" max="16101" width="9.85546875" style="1" customWidth="1"/>
    <col min="16102" max="16102" width="13.7109375" style="1" customWidth="1"/>
    <col min="16103" max="16103" width="12" style="1" customWidth="1"/>
    <col min="16104" max="16104" width="10.140625" style="1" customWidth="1"/>
    <col min="16105" max="16105" width="19.140625" style="1" customWidth="1"/>
    <col min="16106" max="16106" width="13.85546875" style="1" customWidth="1"/>
    <col min="16107" max="16107" width="10.7109375" style="1" customWidth="1"/>
    <col min="16108" max="16108" width="25.28515625" style="1" customWidth="1"/>
    <col min="16109" max="16117" width="10.7109375" style="1" customWidth="1"/>
    <col min="16118" max="16140" width="10.140625" style="1" customWidth="1"/>
    <col min="16141" max="16384" width="9.140625" style="1"/>
  </cols>
  <sheetData>
    <row r="1" spans="1:17" x14ac:dyDescent="0.2">
      <c r="L1" s="85" t="s">
        <v>80</v>
      </c>
      <c r="M1" s="86"/>
      <c r="N1" s="85"/>
      <c r="O1" s="85"/>
      <c r="P1" s="85"/>
      <c r="Q1" s="85"/>
    </row>
    <row r="2" spans="1:17" ht="18.75" customHeight="1" x14ac:dyDescent="0.3">
      <c r="A2" s="4" t="s">
        <v>57</v>
      </c>
      <c r="B2" s="5"/>
      <c r="C2" s="5"/>
      <c r="D2" s="5"/>
      <c r="E2" s="5"/>
      <c r="F2" s="81"/>
      <c r="G2" s="5"/>
      <c r="H2" s="5"/>
      <c r="I2" s="5"/>
      <c r="J2" s="5"/>
      <c r="K2" s="5"/>
      <c r="L2" s="90" t="s">
        <v>76</v>
      </c>
      <c r="M2" s="91"/>
    </row>
    <row r="3" spans="1:17" ht="21.75" customHeight="1" x14ac:dyDescent="0.3">
      <c r="A3" s="4" t="s">
        <v>56</v>
      </c>
      <c r="B3" s="5"/>
      <c r="C3" s="5"/>
      <c r="D3" s="5"/>
      <c r="E3" s="5"/>
      <c r="F3" s="81"/>
      <c r="G3" s="5"/>
      <c r="H3" s="5"/>
      <c r="I3" s="5"/>
      <c r="J3" s="5"/>
      <c r="K3" s="5"/>
      <c r="L3" s="91"/>
      <c r="M3" s="91"/>
    </row>
    <row r="4" spans="1:17" ht="18.75" customHeight="1" x14ac:dyDescent="0.3">
      <c r="A4" s="4" t="s">
        <v>1</v>
      </c>
      <c r="B4" s="5"/>
      <c r="C4" s="5"/>
      <c r="D4" s="5"/>
      <c r="E4" s="5"/>
      <c r="F4" s="81"/>
      <c r="G4" s="5"/>
      <c r="H4" s="5"/>
      <c r="I4" s="5"/>
      <c r="J4" s="5"/>
      <c r="K4" s="5"/>
      <c r="L4" s="92"/>
      <c r="M4" s="92"/>
    </row>
    <row r="5" spans="1:17" ht="52.5" customHeight="1" x14ac:dyDescent="0.25">
      <c r="A5" s="6"/>
      <c r="B5" s="7"/>
      <c r="C5" s="7"/>
      <c r="D5" s="7"/>
      <c r="E5" s="7"/>
      <c r="F5" s="82"/>
      <c r="G5" s="7"/>
      <c r="H5" s="7"/>
      <c r="I5" s="7"/>
      <c r="J5" s="7"/>
      <c r="K5" s="8"/>
      <c r="L5" s="93" t="s">
        <v>2</v>
      </c>
      <c r="M5" s="94"/>
    </row>
    <row r="6" spans="1:17" s="14" customFormat="1" x14ac:dyDescent="0.2">
      <c r="A6" s="9" t="s">
        <v>3</v>
      </c>
      <c r="B6" s="74">
        <v>2014</v>
      </c>
      <c r="C6" s="11">
        <v>2015</v>
      </c>
      <c r="D6" s="11">
        <v>2020</v>
      </c>
      <c r="E6" s="10">
        <v>2025</v>
      </c>
      <c r="F6" s="75" t="s">
        <v>78</v>
      </c>
      <c r="G6" s="10">
        <v>2030</v>
      </c>
      <c r="H6" s="75" t="s">
        <v>77</v>
      </c>
      <c r="I6" s="10">
        <v>2035</v>
      </c>
      <c r="J6" s="10">
        <v>2040</v>
      </c>
      <c r="K6" s="10">
        <v>2045</v>
      </c>
      <c r="L6" s="12" t="s">
        <v>4</v>
      </c>
      <c r="M6" s="13" t="s">
        <v>5</v>
      </c>
    </row>
    <row r="7" spans="1:17" x14ac:dyDescent="0.2">
      <c r="A7" s="15"/>
      <c r="L7" s="16"/>
      <c r="M7" s="17"/>
    </row>
    <row r="8" spans="1:17" s="23" customFormat="1" x14ac:dyDescent="0.2">
      <c r="A8" s="18" t="s">
        <v>6</v>
      </c>
      <c r="B8" s="70">
        <f>TREND(C8:D8,$C$6:$D$6,$B$6)</f>
        <v>660.77579999999944</v>
      </c>
      <c r="C8" s="19">
        <v>672.23</v>
      </c>
      <c r="D8" s="19">
        <v>729.50099999999998</v>
      </c>
      <c r="E8" s="19">
        <v>787.11599999999999</v>
      </c>
      <c r="F8" s="87">
        <f>E8/B8</f>
        <v>1.1911997987819782</v>
      </c>
      <c r="G8" s="19">
        <v>842.154</v>
      </c>
      <c r="H8" s="87">
        <f>G8/B8</f>
        <v>1.274492800735137</v>
      </c>
      <c r="I8" s="19">
        <v>893.89800000000002</v>
      </c>
      <c r="J8" s="19">
        <v>940.68700000000001</v>
      </c>
      <c r="K8" s="19">
        <v>987.21299999999997</v>
      </c>
      <c r="L8" s="21">
        <f>K8-C8</f>
        <v>314.98299999999995</v>
      </c>
      <c r="M8" s="22">
        <f>L8/C8</f>
        <v>0.46856433066063691</v>
      </c>
    </row>
    <row r="9" spans="1:17" s="26" customFormat="1" x14ac:dyDescent="0.2">
      <c r="A9" s="18" t="s">
        <v>7</v>
      </c>
      <c r="B9" s="70">
        <f t="shared" ref="B9:B10" si="0">TREND(C9:D9,$C$6:$D$6,$B$6)</f>
        <v>218.08719999999994</v>
      </c>
      <c r="C9" s="19">
        <v>220.523</v>
      </c>
      <c r="D9" s="19">
        <v>232.702</v>
      </c>
      <c r="E9" s="19">
        <v>244.78200000000001</v>
      </c>
      <c r="F9" s="87">
        <f t="shared" ref="F9:F66" si="1">E9/B9</f>
        <v>1.1224042493094508</v>
      </c>
      <c r="G9" s="19">
        <v>256.01299999999998</v>
      </c>
      <c r="H9" s="87">
        <f t="shared" ref="H9:H66" si="2">G9/B9</f>
        <v>1.1739019988334944</v>
      </c>
      <c r="I9" s="19">
        <v>266.30200000000002</v>
      </c>
      <c r="J9" s="19">
        <v>278.05500000000001</v>
      </c>
      <c r="K9" s="19">
        <v>289.49799999999999</v>
      </c>
      <c r="L9" s="21">
        <f>K9-C9</f>
        <v>68.974999999999994</v>
      </c>
      <c r="M9" s="22">
        <f>L9/C9</f>
        <v>0.31277916589199312</v>
      </c>
    </row>
    <row r="10" spans="1:17" s="23" customFormat="1" x14ac:dyDescent="0.2">
      <c r="A10" s="18" t="s">
        <v>58</v>
      </c>
      <c r="B10" s="70">
        <f t="shared" si="0"/>
        <v>145.34140000000025</v>
      </c>
      <c r="C10" s="19">
        <v>147.64599999999999</v>
      </c>
      <c r="D10" s="19">
        <v>159.16900000000001</v>
      </c>
      <c r="E10" s="19">
        <v>167.51499999999999</v>
      </c>
      <c r="F10" s="87">
        <f t="shared" si="1"/>
        <v>1.1525621743013326</v>
      </c>
      <c r="G10" s="19">
        <v>172.78100000000001</v>
      </c>
      <c r="H10" s="87">
        <f t="shared" si="2"/>
        <v>1.1887941082169273</v>
      </c>
      <c r="I10" s="19">
        <v>180.46299999999999</v>
      </c>
      <c r="J10" s="19">
        <v>190.82400000000001</v>
      </c>
      <c r="K10" s="19">
        <v>208.45099999999999</v>
      </c>
      <c r="L10" s="21">
        <f>K10-C10</f>
        <v>60.805000000000007</v>
      </c>
      <c r="M10" s="22">
        <f>L10/C10</f>
        <v>0.41182964658710708</v>
      </c>
    </row>
    <row r="11" spans="1:17" x14ac:dyDescent="0.2">
      <c r="A11" s="15"/>
      <c r="B11" s="72"/>
      <c r="C11" s="25"/>
      <c r="D11" s="25"/>
      <c r="E11" s="25"/>
      <c r="F11" s="87"/>
      <c r="G11" s="25"/>
      <c r="H11" s="87"/>
      <c r="I11" s="25"/>
      <c r="J11" s="25"/>
      <c r="K11" s="25"/>
      <c r="L11" s="56"/>
      <c r="M11" s="28"/>
    </row>
    <row r="12" spans="1:17" s="14" customFormat="1" x14ac:dyDescent="0.2">
      <c r="A12" s="29" t="s">
        <v>10</v>
      </c>
      <c r="B12" s="76">
        <f t="shared" ref="B12" si="3">SUM(B8:B10)</f>
        <v>1024.2043999999996</v>
      </c>
      <c r="C12" s="30">
        <f t="shared" ref="C12:K12" si="4">SUM(C8:C10)</f>
        <v>1040.3990000000001</v>
      </c>
      <c r="D12" s="30">
        <f t="shared" si="4"/>
        <v>1121.3720000000001</v>
      </c>
      <c r="E12" s="30">
        <f t="shared" si="4"/>
        <v>1199.413</v>
      </c>
      <c r="F12" s="88">
        <f t="shared" si="1"/>
        <v>1.1710680016606065</v>
      </c>
      <c r="G12" s="30">
        <f t="shared" si="4"/>
        <v>1270.9479999999999</v>
      </c>
      <c r="H12" s="88">
        <f t="shared" si="2"/>
        <v>1.2409124584897315</v>
      </c>
      <c r="I12" s="30">
        <f t="shared" si="4"/>
        <v>1340.663</v>
      </c>
      <c r="J12" s="30">
        <f t="shared" si="4"/>
        <v>1409.566</v>
      </c>
      <c r="K12" s="30">
        <f t="shared" si="4"/>
        <v>1485.162</v>
      </c>
      <c r="L12" s="45">
        <f>K12-C12</f>
        <v>444.76299999999992</v>
      </c>
      <c r="M12" s="31">
        <f>L12/C12</f>
        <v>0.42749272154240814</v>
      </c>
    </row>
    <row r="13" spans="1:17" x14ac:dyDescent="0.2">
      <c r="A13" s="15"/>
      <c r="B13" s="72"/>
      <c r="C13" s="25"/>
      <c r="D13" s="25"/>
      <c r="E13" s="25"/>
      <c r="F13" s="87"/>
      <c r="G13" s="25"/>
      <c r="H13" s="87"/>
      <c r="I13" s="25"/>
      <c r="J13" s="25"/>
      <c r="K13" s="25"/>
      <c r="L13" s="56"/>
      <c r="M13" s="28"/>
    </row>
    <row r="14" spans="1:17" s="23" customFormat="1" x14ac:dyDescent="0.2">
      <c r="A14" s="18" t="s">
        <v>11</v>
      </c>
      <c r="B14" s="70">
        <f>TREND(C14:D14,$C$6:$D$6,$B$6)</f>
        <v>1007.9229999999989</v>
      </c>
      <c r="C14" s="19">
        <v>1015.273</v>
      </c>
      <c r="D14" s="19">
        <v>1052.0229999999999</v>
      </c>
      <c r="E14" s="19">
        <v>1087.259</v>
      </c>
      <c r="F14" s="87">
        <f t="shared" si="1"/>
        <v>1.078712361956222</v>
      </c>
      <c r="G14" s="19">
        <v>1128.8230000000001</v>
      </c>
      <c r="H14" s="87">
        <f t="shared" si="2"/>
        <v>1.1199496390101242</v>
      </c>
      <c r="I14" s="19">
        <v>1167.7090000000001</v>
      </c>
      <c r="J14" s="19">
        <v>1197.1310000000001</v>
      </c>
      <c r="K14" s="19">
        <v>1223.335</v>
      </c>
      <c r="L14" s="21">
        <f>K14-C14</f>
        <v>208.06200000000001</v>
      </c>
      <c r="M14" s="22">
        <f>L14/C14</f>
        <v>0.20493207245735875</v>
      </c>
    </row>
    <row r="15" spans="1:17" s="14" customFormat="1" x14ac:dyDescent="0.2">
      <c r="A15" s="15" t="s">
        <v>59</v>
      </c>
      <c r="B15" s="70">
        <f t="shared" ref="B15:B20" si="5">TREND(C15:D15,$C$6:$D$6,$B$6)</f>
        <v>65.251599999999826</v>
      </c>
      <c r="C15" s="25">
        <v>66.296000000000006</v>
      </c>
      <c r="D15" s="25">
        <v>71.518000000000001</v>
      </c>
      <c r="E15" s="33">
        <v>76.870999999999995</v>
      </c>
      <c r="F15" s="87">
        <f t="shared" si="1"/>
        <v>1.1780707293001276</v>
      </c>
      <c r="G15" s="33">
        <v>80.356999999999999</v>
      </c>
      <c r="H15" s="87">
        <f t="shared" si="2"/>
        <v>1.231494706643212</v>
      </c>
      <c r="I15" s="33">
        <v>83.570999999999998</v>
      </c>
      <c r="J15" s="33">
        <v>86.826999999999998</v>
      </c>
      <c r="K15" s="19">
        <v>89.893000000000001</v>
      </c>
      <c r="L15" s="21">
        <f t="shared" ref="L15:L21" si="6">K15-C15</f>
        <v>23.596999999999994</v>
      </c>
      <c r="M15" s="22">
        <f t="shared" ref="M15:M21" si="7">L15/C15</f>
        <v>0.35593399300108591</v>
      </c>
    </row>
    <row r="16" spans="1:17" s="14" customFormat="1" x14ac:dyDescent="0.2">
      <c r="A16" s="15" t="s">
        <v>14</v>
      </c>
      <c r="B16" s="70">
        <f t="shared" si="5"/>
        <v>66.383600000000115</v>
      </c>
      <c r="C16" s="25">
        <v>67.099000000000004</v>
      </c>
      <c r="D16" s="25">
        <v>70.676000000000002</v>
      </c>
      <c r="E16" s="33">
        <v>74.593999999999994</v>
      </c>
      <c r="F16" s="87">
        <f t="shared" si="1"/>
        <v>1.1236811501635926</v>
      </c>
      <c r="G16" s="33">
        <v>78.718000000000004</v>
      </c>
      <c r="H16" s="87">
        <f t="shared" si="2"/>
        <v>1.1858049277231104</v>
      </c>
      <c r="I16" s="33">
        <v>82.415999999999997</v>
      </c>
      <c r="J16" s="33">
        <v>86.128</v>
      </c>
      <c r="K16" s="19">
        <v>89.257999999999996</v>
      </c>
      <c r="L16" s="21">
        <f t="shared" si="6"/>
        <v>22.158999999999992</v>
      </c>
      <c r="M16" s="22">
        <f t="shared" si="7"/>
        <v>0.3302433717343029</v>
      </c>
    </row>
    <row r="17" spans="1:13" s="27" customFormat="1" x14ac:dyDescent="0.2">
      <c r="A17" s="15" t="s">
        <v>60</v>
      </c>
      <c r="B17" s="70">
        <f t="shared" si="5"/>
        <v>900.6872000000003</v>
      </c>
      <c r="C17" s="25">
        <v>904.43</v>
      </c>
      <c r="D17" s="25">
        <v>923.14400000000001</v>
      </c>
      <c r="E17" s="25">
        <v>938.02300000000002</v>
      </c>
      <c r="F17" s="87">
        <f t="shared" si="1"/>
        <v>1.0414525708814333</v>
      </c>
      <c r="G17" s="25">
        <v>952.95500000000004</v>
      </c>
      <c r="H17" s="87">
        <f t="shared" si="2"/>
        <v>1.0580310234230039</v>
      </c>
      <c r="I17" s="25">
        <v>967.84199999999998</v>
      </c>
      <c r="J17" s="25">
        <v>982.38499999999999</v>
      </c>
      <c r="K17" s="25">
        <v>995.87599999999998</v>
      </c>
      <c r="L17" s="21">
        <f t="shared" si="6"/>
        <v>91.446000000000026</v>
      </c>
      <c r="M17" s="22">
        <f t="shared" si="7"/>
        <v>0.10110898577004304</v>
      </c>
    </row>
    <row r="18" spans="1:13" s="23" customFormat="1" x14ac:dyDescent="0.2">
      <c r="A18" s="18" t="s">
        <v>61</v>
      </c>
      <c r="B18" s="70">
        <f t="shared" si="5"/>
        <v>1117.9593999999997</v>
      </c>
      <c r="C18" s="19">
        <v>1125.3889999999999</v>
      </c>
      <c r="D18" s="19">
        <v>1162.537</v>
      </c>
      <c r="E18" s="19">
        <v>1213.1990000000001</v>
      </c>
      <c r="F18" s="87">
        <f t="shared" si="1"/>
        <v>1.0851905713212844</v>
      </c>
      <c r="G18" s="19">
        <v>1264.723</v>
      </c>
      <c r="H18" s="87">
        <f t="shared" si="2"/>
        <v>1.1312781126040894</v>
      </c>
      <c r="I18" s="19">
        <v>1314.307</v>
      </c>
      <c r="J18" s="19">
        <v>1362.4760000000001</v>
      </c>
      <c r="K18" s="19">
        <v>1406.739</v>
      </c>
      <c r="L18" s="21">
        <f t="shared" si="6"/>
        <v>281.35000000000014</v>
      </c>
      <c r="M18" s="22">
        <f t="shared" si="7"/>
        <v>0.25000244359950219</v>
      </c>
    </row>
    <row r="19" spans="1:13" s="23" customFormat="1" x14ac:dyDescent="0.2">
      <c r="A19" s="18" t="s">
        <v>62</v>
      </c>
      <c r="B19" s="70">
        <f t="shared" si="5"/>
        <v>24.41640000000001</v>
      </c>
      <c r="C19" s="19">
        <v>24.672000000000001</v>
      </c>
      <c r="D19" s="19">
        <v>25.95</v>
      </c>
      <c r="E19" s="19">
        <v>26.42</v>
      </c>
      <c r="F19" s="87">
        <f t="shared" si="1"/>
        <v>1.0820595992857256</v>
      </c>
      <c r="G19" s="19">
        <v>26.893999999999998</v>
      </c>
      <c r="H19" s="87">
        <f t="shared" si="2"/>
        <v>1.1014727805900946</v>
      </c>
      <c r="I19" s="19">
        <v>27.372</v>
      </c>
      <c r="J19" s="19">
        <v>27.853000000000002</v>
      </c>
      <c r="K19" s="19">
        <v>28.334</v>
      </c>
      <c r="L19" s="21">
        <f t="shared" si="6"/>
        <v>3.661999999999999</v>
      </c>
      <c r="M19" s="22">
        <f t="shared" si="7"/>
        <v>0.14842736705577167</v>
      </c>
    </row>
    <row r="20" spans="1:13" s="23" customFormat="1" x14ac:dyDescent="0.2">
      <c r="A20" s="18" t="s">
        <v>18</v>
      </c>
      <c r="B20" s="70">
        <f t="shared" si="5"/>
        <v>12.879999999999939</v>
      </c>
      <c r="C20" s="19">
        <v>13.1</v>
      </c>
      <c r="D20" s="19">
        <v>14.2</v>
      </c>
      <c r="E20" s="19">
        <v>15.5</v>
      </c>
      <c r="F20" s="87">
        <f t="shared" si="1"/>
        <v>1.2034161490683286</v>
      </c>
      <c r="G20" s="19">
        <v>16.399999999999999</v>
      </c>
      <c r="H20" s="87">
        <f t="shared" si="2"/>
        <v>1.2732919254658446</v>
      </c>
      <c r="I20" s="19">
        <v>17</v>
      </c>
      <c r="J20" s="19">
        <v>17.3</v>
      </c>
      <c r="K20" s="19">
        <v>17.600000000000001</v>
      </c>
      <c r="L20" s="21">
        <f t="shared" si="6"/>
        <v>4.5000000000000018</v>
      </c>
      <c r="M20" s="22">
        <f t="shared" si="7"/>
        <v>0.34351145038167952</v>
      </c>
    </row>
    <row r="21" spans="1:13" s="71" customFormat="1" x14ac:dyDescent="0.2">
      <c r="A21" s="69" t="s">
        <v>79</v>
      </c>
      <c r="B21" s="70">
        <f t="shared" ref="B21" si="8">SUM(B18:B20)</f>
        <v>1155.2557999999997</v>
      </c>
      <c r="C21" s="70">
        <f t="shared" ref="C21:K21" si="9">SUM(C18:C20)</f>
        <v>1163.1609999999998</v>
      </c>
      <c r="D21" s="70">
        <f t="shared" si="9"/>
        <v>1202.6870000000001</v>
      </c>
      <c r="E21" s="70">
        <f t="shared" si="9"/>
        <v>1255.1190000000001</v>
      </c>
      <c r="F21" s="87">
        <f t="shared" si="1"/>
        <v>1.0864425004401628</v>
      </c>
      <c r="G21" s="70">
        <f t="shared" si="9"/>
        <v>1308.0170000000001</v>
      </c>
      <c r="H21" s="87">
        <f t="shared" si="2"/>
        <v>1.1322314936657323</v>
      </c>
      <c r="I21" s="70">
        <f t="shared" si="9"/>
        <v>1358.6790000000001</v>
      </c>
      <c r="J21" s="70">
        <f t="shared" si="9"/>
        <v>1407.6290000000001</v>
      </c>
      <c r="K21" s="70">
        <f t="shared" si="9"/>
        <v>1452.673</v>
      </c>
      <c r="L21" s="96">
        <f t="shared" si="6"/>
        <v>289.51200000000017</v>
      </c>
      <c r="M21" s="97">
        <f t="shared" si="7"/>
        <v>0.24890105497003442</v>
      </c>
    </row>
    <row r="22" spans="1:13" s="23" customFormat="1" x14ac:dyDescent="0.2">
      <c r="A22" s="34"/>
      <c r="B22" s="70"/>
      <c r="C22" s="19"/>
      <c r="D22" s="19"/>
      <c r="E22" s="19"/>
      <c r="F22" s="87"/>
      <c r="G22" s="19"/>
      <c r="H22" s="87"/>
      <c r="I22" s="19"/>
      <c r="J22" s="19"/>
      <c r="K22" s="19"/>
      <c r="L22" s="21"/>
      <c r="M22" s="22"/>
    </row>
    <row r="23" spans="1:13" s="14" customFormat="1" x14ac:dyDescent="0.2">
      <c r="A23" s="29" t="s">
        <v>63</v>
      </c>
      <c r="B23" s="76">
        <f>SUM(B14,B17,B18,B19,B20)</f>
        <v>3063.8659999999991</v>
      </c>
      <c r="C23" s="30">
        <f t="shared" ref="C23:K23" si="10">SUM(C14,C17,C18,C19,C20)</f>
        <v>3082.8639999999996</v>
      </c>
      <c r="D23" s="30">
        <f t="shared" si="10"/>
        <v>3177.8539999999994</v>
      </c>
      <c r="E23" s="30">
        <f t="shared" si="10"/>
        <v>3280.4010000000003</v>
      </c>
      <c r="F23" s="88">
        <f t="shared" si="1"/>
        <v>1.0706737827307073</v>
      </c>
      <c r="G23" s="30">
        <f t="shared" si="10"/>
        <v>3389.7950000000001</v>
      </c>
      <c r="H23" s="88">
        <f t="shared" si="2"/>
        <v>1.1063783468337065</v>
      </c>
      <c r="I23" s="30">
        <f t="shared" si="10"/>
        <v>3494.23</v>
      </c>
      <c r="J23" s="30">
        <f t="shared" si="10"/>
        <v>3587.1450000000004</v>
      </c>
      <c r="K23" s="30">
        <f t="shared" si="10"/>
        <v>3671.884</v>
      </c>
      <c r="L23" s="21">
        <f>K23-C23</f>
        <v>589.02000000000044</v>
      </c>
      <c r="M23" s="31">
        <f>L23/C23</f>
        <v>0.19106259633898884</v>
      </c>
    </row>
    <row r="24" spans="1:13" x14ac:dyDescent="0.2">
      <c r="A24" s="15"/>
      <c r="B24" s="72"/>
      <c r="C24" s="25"/>
      <c r="D24" s="25"/>
      <c r="E24" s="25"/>
      <c r="F24" s="87"/>
      <c r="G24" s="25"/>
      <c r="H24" s="87"/>
      <c r="I24" s="25"/>
      <c r="J24" s="25"/>
      <c r="K24" s="25"/>
      <c r="L24" s="56"/>
      <c r="M24" s="28"/>
    </row>
    <row r="25" spans="1:13" s="14" customFormat="1" x14ac:dyDescent="0.2">
      <c r="A25" s="15" t="s">
        <v>64</v>
      </c>
      <c r="B25" s="70">
        <f t="shared" ref="B25:B33" si="11">TREND(C25:D25,$C$6:$D$6,$B$6)</f>
        <v>353.28299999999945</v>
      </c>
      <c r="C25" s="25">
        <v>363.51900000000001</v>
      </c>
      <c r="D25" s="25">
        <v>414.69900000000001</v>
      </c>
      <c r="E25" s="25">
        <v>451.11900000000003</v>
      </c>
      <c r="F25" s="87">
        <f t="shared" si="1"/>
        <v>1.2769337896247506</v>
      </c>
      <c r="G25" s="25">
        <v>470.69499999999999</v>
      </c>
      <c r="H25" s="87">
        <f t="shared" si="2"/>
        <v>1.3323454567584647</v>
      </c>
      <c r="I25" s="25">
        <v>484.41</v>
      </c>
      <c r="J25" s="25">
        <v>492.517</v>
      </c>
      <c r="K25" s="25">
        <v>497.488</v>
      </c>
      <c r="L25" s="45">
        <f>K25-C25</f>
        <v>133.96899999999999</v>
      </c>
      <c r="M25" s="31">
        <f>L25/C25</f>
        <v>0.36853369424981913</v>
      </c>
    </row>
    <row r="26" spans="1:13" s="26" customFormat="1" x14ac:dyDescent="0.2">
      <c r="A26" s="18" t="s">
        <v>65</v>
      </c>
      <c r="B26" s="70">
        <f t="shared" si="11"/>
        <v>424.51820000000043</v>
      </c>
      <c r="C26" s="19">
        <v>431.21699999999998</v>
      </c>
      <c r="D26" s="19">
        <v>464.71100000000001</v>
      </c>
      <c r="E26" s="19">
        <v>496.70100000000002</v>
      </c>
      <c r="F26" s="87">
        <f t="shared" si="1"/>
        <v>1.1700346416243155</v>
      </c>
      <c r="G26" s="19">
        <v>521.26099999999997</v>
      </c>
      <c r="H26" s="87">
        <f t="shared" si="2"/>
        <v>1.2278884627325741</v>
      </c>
      <c r="I26" s="19">
        <v>541.928</v>
      </c>
      <c r="J26" s="19">
        <v>558.93100000000004</v>
      </c>
      <c r="K26" s="19">
        <v>572.84900000000005</v>
      </c>
      <c r="L26" s="45">
        <f t="shared" ref="L26:L32" si="12">K26-C26</f>
        <v>141.63200000000006</v>
      </c>
      <c r="M26" s="31">
        <f t="shared" ref="M26:M32" si="13">L26/C26</f>
        <v>0.32844716233358162</v>
      </c>
    </row>
    <row r="27" spans="1:13" s="14" customFormat="1" x14ac:dyDescent="0.2">
      <c r="A27" s="15" t="s">
        <v>22</v>
      </c>
      <c r="B27" s="70">
        <f t="shared" si="11"/>
        <v>42.217599999999948</v>
      </c>
      <c r="C27" s="19">
        <v>42.48</v>
      </c>
      <c r="D27" s="19">
        <v>43.792000000000002</v>
      </c>
      <c r="E27" s="19">
        <v>45.524999999999999</v>
      </c>
      <c r="F27" s="87">
        <f t="shared" si="1"/>
        <v>1.0783417342530142</v>
      </c>
      <c r="G27" s="19">
        <v>47.476999999999997</v>
      </c>
      <c r="H27" s="87">
        <f t="shared" si="2"/>
        <v>1.1245783748957794</v>
      </c>
      <c r="I27" s="19">
        <v>49.029000000000003</v>
      </c>
      <c r="J27" s="19">
        <v>50.581000000000003</v>
      </c>
      <c r="K27" s="19">
        <v>52.133000000000003</v>
      </c>
      <c r="L27" s="45">
        <f t="shared" si="12"/>
        <v>9.6530000000000058</v>
      </c>
      <c r="M27" s="31">
        <f t="shared" si="13"/>
        <v>0.22723634651600769</v>
      </c>
    </row>
    <row r="28" spans="1:13" s="14" customFormat="1" x14ac:dyDescent="0.2">
      <c r="A28" s="15" t="s">
        <v>66</v>
      </c>
      <c r="B28" s="70">
        <f t="shared" si="11"/>
        <v>13.954799999999977</v>
      </c>
      <c r="C28" s="19">
        <v>14.273</v>
      </c>
      <c r="D28" s="19">
        <v>15.864000000000001</v>
      </c>
      <c r="E28" s="19">
        <v>15.864000000000001</v>
      </c>
      <c r="F28" s="87">
        <f t="shared" si="1"/>
        <v>1.1368131395648828</v>
      </c>
      <c r="G28" s="19">
        <v>15.864000000000001</v>
      </c>
      <c r="H28" s="87">
        <f t="shared" si="2"/>
        <v>1.1368131395648828</v>
      </c>
      <c r="I28" s="19">
        <v>15.864000000000001</v>
      </c>
      <c r="J28" s="19">
        <v>15.864000000000001</v>
      </c>
      <c r="K28" s="19">
        <v>15.864000000000001</v>
      </c>
      <c r="L28" s="45">
        <f t="shared" si="12"/>
        <v>1.5910000000000011</v>
      </c>
      <c r="M28" s="31">
        <f t="shared" si="13"/>
        <v>0.11146920759475941</v>
      </c>
    </row>
    <row r="29" spans="1:13" s="23" customFormat="1" x14ac:dyDescent="0.2">
      <c r="A29" s="18" t="s">
        <v>24</v>
      </c>
      <c r="B29" s="70">
        <f t="shared" si="11"/>
        <v>90.860000000000127</v>
      </c>
      <c r="C29" s="25">
        <v>91.65</v>
      </c>
      <c r="D29" s="25">
        <v>95.6</v>
      </c>
      <c r="E29" s="25">
        <v>98.35</v>
      </c>
      <c r="F29" s="87">
        <f t="shared" si="1"/>
        <v>1.0824345146379029</v>
      </c>
      <c r="G29" s="25">
        <v>100.2</v>
      </c>
      <c r="H29" s="87">
        <f t="shared" si="2"/>
        <v>1.1027955095751691</v>
      </c>
      <c r="I29" s="25">
        <v>101.05</v>
      </c>
      <c r="J29" s="25">
        <v>101.45</v>
      </c>
      <c r="K29" s="25">
        <v>101.85</v>
      </c>
      <c r="L29" s="45">
        <f t="shared" si="12"/>
        <v>10.199999999999989</v>
      </c>
      <c r="M29" s="31">
        <f t="shared" si="13"/>
        <v>0.11129296235679201</v>
      </c>
    </row>
    <row r="30" spans="1:13" s="23" customFormat="1" x14ac:dyDescent="0.2">
      <c r="A30" s="18" t="s">
        <v>13</v>
      </c>
      <c r="B30" s="70">
        <f t="shared" si="11"/>
        <v>147.53000000000065</v>
      </c>
      <c r="C30" s="25">
        <v>150.78100000000001</v>
      </c>
      <c r="D30" s="25">
        <v>167.036</v>
      </c>
      <c r="E30" s="25">
        <v>178.238</v>
      </c>
      <c r="F30" s="87">
        <f t="shared" si="1"/>
        <v>1.208147495424654</v>
      </c>
      <c r="G30" s="25">
        <v>194.67099999999999</v>
      </c>
      <c r="H30" s="87">
        <f t="shared" si="2"/>
        <v>1.3195350098285035</v>
      </c>
      <c r="I30" s="25">
        <v>207.51900000000001</v>
      </c>
      <c r="J30" s="25">
        <v>218.57499999999999</v>
      </c>
      <c r="K30" s="25">
        <v>236.47900000000001</v>
      </c>
      <c r="L30" s="45">
        <f t="shared" si="12"/>
        <v>85.698000000000008</v>
      </c>
      <c r="M30" s="31">
        <f t="shared" si="13"/>
        <v>0.56836073510588203</v>
      </c>
    </row>
    <row r="31" spans="1:13" s="27" customFormat="1" x14ac:dyDescent="0.2">
      <c r="A31" s="15" t="s">
        <v>25</v>
      </c>
      <c r="B31" s="70">
        <f t="shared" si="11"/>
        <v>242.242400000001</v>
      </c>
      <c r="C31" s="25">
        <v>246.499</v>
      </c>
      <c r="D31" s="25">
        <v>267.78199999999998</v>
      </c>
      <c r="E31" s="25">
        <v>288.69</v>
      </c>
      <c r="F31" s="87">
        <f t="shared" si="1"/>
        <v>1.1917401743047411</v>
      </c>
      <c r="G31" s="25">
        <v>303.58300000000003</v>
      </c>
      <c r="H31" s="87">
        <f t="shared" si="2"/>
        <v>1.2532199152584302</v>
      </c>
      <c r="I31" s="25">
        <v>319.36099999999999</v>
      </c>
      <c r="J31" s="25">
        <v>332.15100000000001</v>
      </c>
      <c r="K31" s="25">
        <v>344.13799999999998</v>
      </c>
      <c r="L31" s="45">
        <f t="shared" si="12"/>
        <v>97.638999999999982</v>
      </c>
      <c r="M31" s="31">
        <f t="shared" si="13"/>
        <v>0.39610302678712683</v>
      </c>
    </row>
    <row r="32" spans="1:13" s="37" customFormat="1" x14ac:dyDescent="0.2">
      <c r="A32" s="15" t="s">
        <v>26</v>
      </c>
      <c r="B32" s="70">
        <f t="shared" si="11"/>
        <v>68.640800000000127</v>
      </c>
      <c r="C32" s="36">
        <v>70.427999999999997</v>
      </c>
      <c r="D32" s="36">
        <v>79.364000000000004</v>
      </c>
      <c r="E32" s="36">
        <v>86.989000000000004</v>
      </c>
      <c r="F32" s="87">
        <f t="shared" si="1"/>
        <v>1.2673074905886854</v>
      </c>
      <c r="G32" s="36">
        <v>89.573999999999998</v>
      </c>
      <c r="H32" s="87">
        <f t="shared" si="2"/>
        <v>1.3049673080733299</v>
      </c>
      <c r="I32" s="36">
        <v>91.146000000000001</v>
      </c>
      <c r="J32" s="36">
        <v>92.849000000000004</v>
      </c>
      <c r="K32" s="25">
        <v>93.105000000000004</v>
      </c>
      <c r="L32" s="45">
        <f t="shared" si="12"/>
        <v>22.677000000000007</v>
      </c>
      <c r="M32" s="31">
        <f t="shared" si="13"/>
        <v>0.32198841369909703</v>
      </c>
    </row>
    <row r="33" spans="1:13" x14ac:dyDescent="0.2">
      <c r="A33" s="18" t="s">
        <v>67</v>
      </c>
      <c r="B33" s="70">
        <f t="shared" si="11"/>
        <v>145.30839999999989</v>
      </c>
      <c r="C33" s="19">
        <v>149.386</v>
      </c>
      <c r="D33" s="19">
        <v>169.774</v>
      </c>
      <c r="E33" s="19">
        <v>191.249</v>
      </c>
      <c r="F33" s="87">
        <f t="shared" si="1"/>
        <v>1.3161592860426523</v>
      </c>
      <c r="G33" s="19">
        <v>212.67099999999999</v>
      </c>
      <c r="H33" s="87">
        <f t="shared" si="2"/>
        <v>1.4635836606830723</v>
      </c>
      <c r="I33" s="19">
        <v>232.28899999999999</v>
      </c>
      <c r="J33" s="19">
        <v>251.851</v>
      </c>
      <c r="K33" s="19">
        <v>271.41300000000001</v>
      </c>
      <c r="L33" s="45">
        <f t="shared" ref="L33:L66" si="14">K33-C33</f>
        <v>122.02700000000002</v>
      </c>
      <c r="M33" s="31">
        <f t="shared" ref="M33:M66" si="15">L33/C33</f>
        <v>0.81685700132542549</v>
      </c>
    </row>
    <row r="34" spans="1:13" x14ac:dyDescent="0.2">
      <c r="A34" s="15"/>
      <c r="B34" s="70"/>
      <c r="C34" s="19"/>
      <c r="D34" s="19"/>
      <c r="E34" s="19"/>
      <c r="F34" s="87"/>
      <c r="G34" s="19"/>
      <c r="H34" s="87"/>
      <c r="I34" s="19"/>
      <c r="J34" s="19"/>
      <c r="K34" s="19"/>
      <c r="L34" s="45"/>
      <c r="M34" s="31"/>
    </row>
    <row r="35" spans="1:13" x14ac:dyDescent="0.2">
      <c r="A35" s="29" t="s">
        <v>28</v>
      </c>
      <c r="B35" s="76">
        <f>SUM(B25,B26,B27,B28,B30,B31)</f>
        <v>1223.7460000000015</v>
      </c>
      <c r="C35" s="30">
        <f t="shared" ref="C35:K35" si="16">SUM(C25,C26,C27,C28,C30,C31)</f>
        <v>1248.769</v>
      </c>
      <c r="D35" s="30">
        <f t="shared" si="16"/>
        <v>1373.884</v>
      </c>
      <c r="E35" s="30">
        <f t="shared" si="16"/>
        <v>1476.1370000000002</v>
      </c>
      <c r="F35" s="88">
        <f t="shared" si="1"/>
        <v>1.2062445965094051</v>
      </c>
      <c r="G35" s="30">
        <f t="shared" si="16"/>
        <v>1553.5510000000002</v>
      </c>
      <c r="H35" s="88">
        <f t="shared" si="2"/>
        <v>1.2695044559900488</v>
      </c>
      <c r="I35" s="30">
        <f t="shared" si="16"/>
        <v>1618.1109999999999</v>
      </c>
      <c r="J35" s="30">
        <f t="shared" si="16"/>
        <v>1668.6190000000001</v>
      </c>
      <c r="K35" s="30">
        <f t="shared" si="16"/>
        <v>1718.951</v>
      </c>
      <c r="L35" s="45">
        <f t="shared" si="14"/>
        <v>470.18200000000002</v>
      </c>
      <c r="M35" s="31">
        <f t="shared" si="15"/>
        <v>0.37651639334416537</v>
      </c>
    </row>
    <row r="36" spans="1:13" x14ac:dyDescent="0.2">
      <c r="A36" s="29"/>
      <c r="B36" s="70"/>
      <c r="C36" s="30"/>
      <c r="D36" s="30"/>
      <c r="E36" s="30"/>
      <c r="F36" s="87"/>
      <c r="G36" s="30"/>
      <c r="H36" s="87"/>
      <c r="I36" s="30"/>
      <c r="J36" s="30"/>
      <c r="K36" s="30"/>
      <c r="L36" s="45"/>
      <c r="M36" s="31"/>
    </row>
    <row r="37" spans="1:13" x14ac:dyDescent="0.2">
      <c r="A37" s="18" t="s">
        <v>29</v>
      </c>
      <c r="B37" s="70">
        <f t="shared" ref="B37:B39" si="17">TREND(C37:D37,$C$6:$D$6,$B$6)</f>
        <v>555.54039999999986</v>
      </c>
      <c r="C37" s="19">
        <v>559.61800000000005</v>
      </c>
      <c r="D37" s="19">
        <v>580.00599999999997</v>
      </c>
      <c r="E37" s="19">
        <v>593.59400000000005</v>
      </c>
      <c r="F37" s="87">
        <f t="shared" si="1"/>
        <v>1.0684983486349511</v>
      </c>
      <c r="G37" s="19">
        <v>606.68799999999999</v>
      </c>
      <c r="H37" s="87">
        <f t="shared" si="2"/>
        <v>1.0920681916202677</v>
      </c>
      <c r="I37" s="19">
        <v>618.17600000000004</v>
      </c>
      <c r="J37" s="19">
        <v>628.04700000000003</v>
      </c>
      <c r="K37" s="19">
        <v>657.49099999999999</v>
      </c>
      <c r="L37" s="45">
        <f t="shared" si="14"/>
        <v>97.872999999999934</v>
      </c>
      <c r="M37" s="31">
        <f t="shared" si="15"/>
        <v>0.17489251596624827</v>
      </c>
    </row>
    <row r="38" spans="1:13" x14ac:dyDescent="0.2">
      <c r="A38" s="18" t="s">
        <v>30</v>
      </c>
      <c r="B38" s="70">
        <f t="shared" si="17"/>
        <v>169.47880000000009</v>
      </c>
      <c r="C38" s="19">
        <v>170.54900000000001</v>
      </c>
      <c r="D38" s="19">
        <v>175.9</v>
      </c>
      <c r="E38" s="19">
        <v>179.43700000000001</v>
      </c>
      <c r="F38" s="87">
        <f t="shared" si="1"/>
        <v>1.0587577915349879</v>
      </c>
      <c r="G38" s="19">
        <v>183.25800000000001</v>
      </c>
      <c r="H38" s="87">
        <f t="shared" si="2"/>
        <v>1.0813033842580895</v>
      </c>
      <c r="I38" s="19">
        <v>186.18</v>
      </c>
      <c r="J38" s="19">
        <v>189.57400000000001</v>
      </c>
      <c r="K38" s="19">
        <v>192.96799999999999</v>
      </c>
      <c r="L38" s="45">
        <f t="shared" si="14"/>
        <v>22.418999999999983</v>
      </c>
      <c r="M38" s="31">
        <f t="shared" si="15"/>
        <v>0.13145195808829124</v>
      </c>
    </row>
    <row r="39" spans="1:13" x14ac:dyDescent="0.2">
      <c r="A39" s="18" t="s">
        <v>31</v>
      </c>
      <c r="B39" s="70">
        <f t="shared" si="17"/>
        <v>304.39699999999903</v>
      </c>
      <c r="C39" s="19">
        <v>309.04300000000001</v>
      </c>
      <c r="D39" s="19">
        <v>332.27300000000002</v>
      </c>
      <c r="E39" s="19">
        <v>346.517</v>
      </c>
      <c r="F39" s="87">
        <f t="shared" si="1"/>
        <v>1.1383719287640848</v>
      </c>
      <c r="G39" s="19">
        <v>357.09399999999999</v>
      </c>
      <c r="H39" s="87">
        <f t="shared" si="2"/>
        <v>1.1731193145793195</v>
      </c>
      <c r="I39" s="19">
        <v>363.50099999999998</v>
      </c>
      <c r="J39" s="19">
        <v>366.35199999999998</v>
      </c>
      <c r="K39" s="19">
        <v>369.20299999999997</v>
      </c>
      <c r="L39" s="45">
        <f t="shared" si="14"/>
        <v>60.159999999999968</v>
      </c>
      <c r="M39" s="31">
        <f t="shared" si="15"/>
        <v>0.19466546726507303</v>
      </c>
    </row>
    <row r="40" spans="1:13" x14ac:dyDescent="0.2">
      <c r="A40" s="29"/>
      <c r="B40" s="70"/>
      <c r="C40" s="30"/>
      <c r="D40" s="30"/>
      <c r="E40" s="30"/>
      <c r="F40" s="87"/>
      <c r="G40" s="30"/>
      <c r="H40" s="87"/>
      <c r="I40" s="30"/>
      <c r="J40" s="30"/>
      <c r="K40" s="30"/>
      <c r="L40" s="45"/>
      <c r="M40" s="31"/>
    </row>
    <row r="41" spans="1:13" x14ac:dyDescent="0.2">
      <c r="A41" s="29" t="s">
        <v>32</v>
      </c>
      <c r="B41" s="76">
        <f t="shared" ref="B41" si="18">SUM(B37:B39)</f>
        <v>1029.416199999999</v>
      </c>
      <c r="C41" s="30">
        <f t="shared" ref="C41:K41" si="19">SUM(C37:C39)</f>
        <v>1039.21</v>
      </c>
      <c r="D41" s="30">
        <f t="shared" si="19"/>
        <v>1088.1790000000001</v>
      </c>
      <c r="E41" s="30">
        <f t="shared" si="19"/>
        <v>1119.548</v>
      </c>
      <c r="F41" s="88">
        <f t="shared" si="1"/>
        <v>1.0875562284720224</v>
      </c>
      <c r="G41" s="30">
        <f t="shared" si="19"/>
        <v>1147.04</v>
      </c>
      <c r="H41" s="88">
        <f t="shared" si="2"/>
        <v>1.1142626276913081</v>
      </c>
      <c r="I41" s="30">
        <f t="shared" si="19"/>
        <v>1167.857</v>
      </c>
      <c r="J41" s="30">
        <f t="shared" si="19"/>
        <v>1183.973</v>
      </c>
      <c r="K41" s="30">
        <f t="shared" si="19"/>
        <v>1219.6619999999998</v>
      </c>
      <c r="L41" s="45">
        <f t="shared" si="14"/>
        <v>180.45199999999977</v>
      </c>
      <c r="M41" s="31">
        <f t="shared" si="15"/>
        <v>0.17364344069052431</v>
      </c>
    </row>
    <row r="42" spans="1:13" x14ac:dyDescent="0.2">
      <c r="A42" s="29" t="s">
        <v>33</v>
      </c>
      <c r="B42" s="70"/>
      <c r="C42" s="30"/>
      <c r="D42" s="30"/>
      <c r="E42" s="30"/>
      <c r="F42" s="87"/>
      <c r="G42" s="30"/>
      <c r="H42" s="87"/>
      <c r="I42" s="30"/>
      <c r="J42" s="30"/>
      <c r="K42" s="30"/>
      <c r="L42" s="45"/>
      <c r="M42" s="31"/>
    </row>
    <row r="43" spans="1:13" x14ac:dyDescent="0.2">
      <c r="A43" s="29"/>
      <c r="B43" s="70"/>
      <c r="C43" s="30"/>
      <c r="D43" s="30"/>
      <c r="E43" s="30"/>
      <c r="F43" s="87"/>
      <c r="G43" s="30"/>
      <c r="H43" s="87"/>
      <c r="I43" s="30"/>
      <c r="J43" s="30"/>
      <c r="K43" s="30"/>
      <c r="L43" s="45"/>
      <c r="M43" s="31"/>
    </row>
    <row r="44" spans="1:13" x14ac:dyDescent="0.2">
      <c r="A44" s="15" t="s">
        <v>34</v>
      </c>
      <c r="B44" s="70">
        <f t="shared" ref="B44:B47" si="20">TREND(C44:D44,$C$6:$D$6,$B$6)</f>
        <v>26.248000000000047</v>
      </c>
      <c r="C44" s="25">
        <v>26.911000000000001</v>
      </c>
      <c r="D44" s="25">
        <v>30.225999999999999</v>
      </c>
      <c r="E44" s="25">
        <v>34.029000000000003</v>
      </c>
      <c r="F44" s="87">
        <f t="shared" si="1"/>
        <v>1.2964416336482758</v>
      </c>
      <c r="G44" s="25">
        <v>37.819000000000003</v>
      </c>
      <c r="H44" s="87">
        <f t="shared" si="2"/>
        <v>1.4408335873209361</v>
      </c>
      <c r="I44" s="25">
        <v>41.273000000000003</v>
      </c>
      <c r="J44" s="25">
        <v>44.707000000000001</v>
      </c>
      <c r="K44" s="25">
        <v>48.140999999999998</v>
      </c>
      <c r="L44" s="45">
        <f t="shared" si="14"/>
        <v>21.229999999999997</v>
      </c>
      <c r="M44" s="31">
        <f t="shared" si="15"/>
        <v>0.7888967336776781</v>
      </c>
    </row>
    <row r="45" spans="1:13" x14ac:dyDescent="0.2">
      <c r="A45" s="15" t="s">
        <v>35</v>
      </c>
      <c r="B45" s="70">
        <f t="shared" si="20"/>
        <v>138.15620000000035</v>
      </c>
      <c r="C45" s="25">
        <v>142.04400000000001</v>
      </c>
      <c r="D45" s="25">
        <v>161.483</v>
      </c>
      <c r="E45" s="25">
        <v>182.126</v>
      </c>
      <c r="F45" s="87">
        <f t="shared" si="1"/>
        <v>1.3182615040077792</v>
      </c>
      <c r="G45" s="25">
        <v>202.73500000000001</v>
      </c>
      <c r="H45" s="87">
        <f t="shared" si="2"/>
        <v>1.467433238609628</v>
      </c>
      <c r="I45" s="25">
        <v>221.672</v>
      </c>
      <c r="J45" s="25">
        <v>240.578</v>
      </c>
      <c r="K45" s="25">
        <v>259.48399999999998</v>
      </c>
      <c r="L45" s="45">
        <f t="shared" si="14"/>
        <v>117.43999999999997</v>
      </c>
      <c r="M45" s="31">
        <f t="shared" si="15"/>
        <v>0.8267860662893185</v>
      </c>
    </row>
    <row r="46" spans="1:13" x14ac:dyDescent="0.2">
      <c r="A46" s="42" t="s">
        <v>36</v>
      </c>
      <c r="B46" s="70">
        <f t="shared" si="20"/>
        <v>105.33899999999994</v>
      </c>
      <c r="C46" s="36">
        <v>107.675</v>
      </c>
      <c r="D46" s="36">
        <v>119.355</v>
      </c>
      <c r="E46" s="36">
        <v>129.40600000000001</v>
      </c>
      <c r="F46" s="87">
        <f t="shared" si="1"/>
        <v>1.2284718860061332</v>
      </c>
      <c r="G46" s="36">
        <v>139.42400000000001</v>
      </c>
      <c r="H46" s="87">
        <f t="shared" si="2"/>
        <v>1.3235743646702558</v>
      </c>
      <c r="I46" s="36">
        <v>147.44800000000001</v>
      </c>
      <c r="J46" s="36">
        <v>155.44200000000001</v>
      </c>
      <c r="K46" s="25">
        <v>163.43600000000001</v>
      </c>
      <c r="L46" s="45">
        <f t="shared" si="14"/>
        <v>55.76100000000001</v>
      </c>
      <c r="M46" s="31">
        <f t="shared" si="15"/>
        <v>0.51786394241931755</v>
      </c>
    </row>
    <row r="47" spans="1:13" x14ac:dyDescent="0.2">
      <c r="A47" s="15" t="s">
        <v>37</v>
      </c>
      <c r="B47" s="70">
        <f t="shared" si="20"/>
        <v>25.44159999999988</v>
      </c>
      <c r="C47" s="25">
        <v>25.728000000000002</v>
      </c>
      <c r="D47" s="25">
        <v>27.16</v>
      </c>
      <c r="E47" s="25">
        <v>28.87</v>
      </c>
      <c r="F47" s="87">
        <f t="shared" si="1"/>
        <v>1.1347556757436692</v>
      </c>
      <c r="G47" s="25">
        <v>30.57</v>
      </c>
      <c r="H47" s="87">
        <f t="shared" si="2"/>
        <v>1.20157537261808</v>
      </c>
      <c r="I47" s="25">
        <v>32.094999999999999</v>
      </c>
      <c r="J47" s="25">
        <v>33.61</v>
      </c>
      <c r="K47" s="25">
        <v>35.125</v>
      </c>
      <c r="L47" s="45">
        <f t="shared" si="14"/>
        <v>9.3969999999999985</v>
      </c>
      <c r="M47" s="31">
        <f t="shared" si="15"/>
        <v>0.3652440920398009</v>
      </c>
    </row>
    <row r="48" spans="1:13" x14ac:dyDescent="0.2">
      <c r="A48" s="29"/>
      <c r="B48" s="73"/>
      <c r="C48" s="30"/>
      <c r="D48" s="30"/>
      <c r="E48" s="30"/>
      <c r="F48" s="87"/>
      <c r="G48" s="30"/>
      <c r="H48" s="87"/>
      <c r="I48" s="30"/>
      <c r="J48" s="30"/>
      <c r="K48" s="30"/>
      <c r="L48" s="45"/>
      <c r="M48" s="31"/>
    </row>
    <row r="49" spans="1:13" x14ac:dyDescent="0.2">
      <c r="A49" s="29" t="s">
        <v>32</v>
      </c>
      <c r="B49" s="76">
        <f>SUM(B44,B46,B47)</f>
        <v>157.02859999999987</v>
      </c>
      <c r="C49" s="30">
        <f t="shared" ref="C49:K49" si="21">SUM(C44,C46,C47)</f>
        <v>160.31400000000002</v>
      </c>
      <c r="D49" s="30">
        <f t="shared" si="21"/>
        <v>176.74100000000001</v>
      </c>
      <c r="E49" s="30">
        <f t="shared" si="21"/>
        <v>192.30500000000001</v>
      </c>
      <c r="F49" s="88">
        <f t="shared" si="1"/>
        <v>1.2246495224436833</v>
      </c>
      <c r="G49" s="30">
        <f t="shared" si="21"/>
        <v>207.81299999999999</v>
      </c>
      <c r="H49" s="88">
        <f t="shared" si="2"/>
        <v>1.3234086019998914</v>
      </c>
      <c r="I49" s="30">
        <f t="shared" si="21"/>
        <v>220.816</v>
      </c>
      <c r="J49" s="30">
        <f t="shared" si="21"/>
        <v>233.75900000000001</v>
      </c>
      <c r="K49" s="30">
        <f t="shared" si="21"/>
        <v>246.702</v>
      </c>
      <c r="L49" s="45">
        <f t="shared" si="14"/>
        <v>86.387999999999977</v>
      </c>
      <c r="M49" s="31">
        <f t="shared" si="15"/>
        <v>0.53886747258505163</v>
      </c>
    </row>
    <row r="50" spans="1:13" x14ac:dyDescent="0.2">
      <c r="A50" s="29" t="s">
        <v>38</v>
      </c>
      <c r="B50" s="73"/>
      <c r="C50" s="30"/>
      <c r="D50" s="30"/>
      <c r="E50" s="30"/>
      <c r="F50" s="87"/>
      <c r="G50" s="30"/>
      <c r="H50" s="87"/>
      <c r="I50" s="30"/>
      <c r="J50" s="30"/>
      <c r="K50" s="30"/>
      <c r="L50" s="45"/>
      <c r="M50" s="31"/>
    </row>
    <row r="51" spans="1:13" x14ac:dyDescent="0.2">
      <c r="A51" s="29"/>
      <c r="B51" s="73"/>
      <c r="C51" s="30"/>
      <c r="D51" s="30"/>
      <c r="E51" s="30"/>
      <c r="F51" s="87"/>
      <c r="G51" s="30"/>
      <c r="H51" s="87"/>
      <c r="I51" s="30"/>
      <c r="J51" s="30"/>
      <c r="K51" s="30"/>
      <c r="L51" s="45"/>
      <c r="M51" s="31"/>
    </row>
    <row r="52" spans="1:13" x14ac:dyDescent="0.2">
      <c r="A52" s="15" t="s">
        <v>39</v>
      </c>
      <c r="B52" s="70">
        <f t="shared" ref="B52:B55" si="22">TREND(C52:D52,$C$6:$D$6,$B$6)</f>
        <v>111.64900000000034</v>
      </c>
      <c r="C52" s="25">
        <v>113.899</v>
      </c>
      <c r="D52" s="25">
        <v>125.149</v>
      </c>
      <c r="E52" s="25">
        <v>137.19900000000001</v>
      </c>
      <c r="F52" s="87">
        <f t="shared" si="1"/>
        <v>1.2288421750306728</v>
      </c>
      <c r="G52" s="25">
        <v>148.749</v>
      </c>
      <c r="H52" s="87">
        <f t="shared" si="2"/>
        <v>1.3322913774418002</v>
      </c>
      <c r="I52" s="25">
        <v>156.149</v>
      </c>
      <c r="J52" s="25">
        <v>163.34899999999999</v>
      </c>
      <c r="K52" s="25">
        <v>170.55</v>
      </c>
      <c r="L52" s="45">
        <f t="shared" si="14"/>
        <v>56.65100000000001</v>
      </c>
      <c r="M52" s="31">
        <f t="shared" si="15"/>
        <v>0.49737925706108049</v>
      </c>
    </row>
    <row r="53" spans="1:13" x14ac:dyDescent="0.2">
      <c r="A53" s="15" t="s">
        <v>40</v>
      </c>
      <c r="B53" s="70">
        <f t="shared" si="22"/>
        <v>14.430799999999977</v>
      </c>
      <c r="C53" s="25">
        <v>14.53</v>
      </c>
      <c r="D53" s="25">
        <v>15.026</v>
      </c>
      <c r="E53" s="25">
        <v>15.446999999999999</v>
      </c>
      <c r="F53" s="87">
        <f t="shared" si="1"/>
        <v>1.0704188263990926</v>
      </c>
      <c r="G53" s="25">
        <v>15.872</v>
      </c>
      <c r="H53" s="87">
        <f t="shared" si="2"/>
        <v>1.0998697230922767</v>
      </c>
      <c r="I53" s="25">
        <v>16.251999999999999</v>
      </c>
      <c r="J53" s="25">
        <v>16.632000000000001</v>
      </c>
      <c r="K53" s="25">
        <v>17.012</v>
      </c>
      <c r="L53" s="45">
        <f t="shared" si="14"/>
        <v>2.4820000000000011</v>
      </c>
      <c r="M53" s="31">
        <f t="shared" si="15"/>
        <v>0.17081899518238136</v>
      </c>
    </row>
    <row r="54" spans="1:13" x14ac:dyDescent="0.2">
      <c r="A54" s="15" t="s">
        <v>41</v>
      </c>
      <c r="B54" s="70">
        <f t="shared" si="22"/>
        <v>68.766800000000103</v>
      </c>
      <c r="C54" s="25">
        <v>69.658000000000001</v>
      </c>
      <c r="D54" s="25">
        <v>74.114000000000004</v>
      </c>
      <c r="E54" s="25">
        <v>78.709999999999994</v>
      </c>
      <c r="F54" s="87">
        <f t="shared" si="1"/>
        <v>1.1445930303576708</v>
      </c>
      <c r="G54" s="25">
        <v>83.305999999999997</v>
      </c>
      <c r="H54" s="87">
        <f t="shared" si="2"/>
        <v>1.2114276075082724</v>
      </c>
      <c r="I54" s="25">
        <v>88.162999999999997</v>
      </c>
      <c r="J54" s="25">
        <v>93.022000000000006</v>
      </c>
      <c r="K54" s="25">
        <v>97.881</v>
      </c>
      <c r="L54" s="45">
        <f t="shared" si="14"/>
        <v>28.222999999999999</v>
      </c>
      <c r="M54" s="31">
        <f t="shared" si="15"/>
        <v>0.40516523586666281</v>
      </c>
    </row>
    <row r="55" spans="1:13" x14ac:dyDescent="0.2">
      <c r="A55" s="15" t="s">
        <v>42</v>
      </c>
      <c r="B55" s="70">
        <f t="shared" si="22"/>
        <v>56.92919999999981</v>
      </c>
      <c r="C55" s="25">
        <v>57.889000000000003</v>
      </c>
      <c r="D55" s="25">
        <v>62.688000000000002</v>
      </c>
      <c r="E55" s="25">
        <v>67.070999999999998</v>
      </c>
      <c r="F55" s="87">
        <f t="shared" si="1"/>
        <v>1.1781475938534218</v>
      </c>
      <c r="G55" s="25">
        <v>71.203000000000003</v>
      </c>
      <c r="H55" s="87">
        <f t="shared" si="2"/>
        <v>1.2507289756399218</v>
      </c>
      <c r="I55" s="25">
        <v>75.3</v>
      </c>
      <c r="J55" s="25">
        <v>79.064999999999998</v>
      </c>
      <c r="K55" s="25">
        <v>82.83</v>
      </c>
      <c r="L55" s="45">
        <f t="shared" si="14"/>
        <v>24.940999999999995</v>
      </c>
      <c r="M55" s="31">
        <f t="shared" si="15"/>
        <v>0.43084178341308355</v>
      </c>
    </row>
    <row r="56" spans="1:13" x14ac:dyDescent="0.2">
      <c r="A56" s="29"/>
      <c r="B56" s="70"/>
      <c r="C56" s="41"/>
      <c r="D56" s="41"/>
      <c r="E56" s="41"/>
      <c r="F56" s="87"/>
      <c r="G56" s="41"/>
      <c r="H56" s="87"/>
      <c r="I56" s="41"/>
      <c r="J56" s="41"/>
      <c r="K56" s="41"/>
      <c r="L56" s="45"/>
      <c r="M56" s="31"/>
    </row>
    <row r="57" spans="1:13" x14ac:dyDescent="0.2">
      <c r="A57" s="29" t="s">
        <v>43</v>
      </c>
      <c r="B57" s="76">
        <f t="shared" ref="B57" si="23">SUM(B52:B55)</f>
        <v>251.77580000000023</v>
      </c>
      <c r="C57" s="30">
        <f t="shared" ref="C57:K57" si="24">SUM(C52:C55)</f>
        <v>255.976</v>
      </c>
      <c r="D57" s="30">
        <f t="shared" si="24"/>
        <v>276.97700000000003</v>
      </c>
      <c r="E57" s="30">
        <f t="shared" si="24"/>
        <v>298.42700000000002</v>
      </c>
      <c r="F57" s="88">
        <f t="shared" si="1"/>
        <v>1.185288657607283</v>
      </c>
      <c r="G57" s="30">
        <f t="shared" si="24"/>
        <v>319.13</v>
      </c>
      <c r="H57" s="88">
        <f t="shared" si="2"/>
        <v>1.2675165762555405</v>
      </c>
      <c r="I57" s="30">
        <f t="shared" si="24"/>
        <v>335.86400000000003</v>
      </c>
      <c r="J57" s="30">
        <f t="shared" si="24"/>
        <v>352.06799999999998</v>
      </c>
      <c r="K57" s="30">
        <f t="shared" si="24"/>
        <v>368.27299999999997</v>
      </c>
      <c r="L57" s="45">
        <f t="shared" si="14"/>
        <v>112.29699999999997</v>
      </c>
      <c r="M57" s="31">
        <f t="shared" si="15"/>
        <v>0.43870128449542134</v>
      </c>
    </row>
    <row r="58" spans="1:13" x14ac:dyDescent="0.2">
      <c r="A58" s="29" t="s">
        <v>44</v>
      </c>
      <c r="B58" s="76"/>
      <c r="C58" s="41"/>
      <c r="D58" s="41"/>
      <c r="E58" s="41"/>
      <c r="F58" s="87"/>
      <c r="G58" s="41"/>
      <c r="H58" s="88"/>
      <c r="I58" s="41"/>
      <c r="J58" s="41"/>
      <c r="K58" s="41"/>
      <c r="L58" s="45"/>
      <c r="M58" s="31"/>
    </row>
    <row r="59" spans="1:13" ht="13.5" x14ac:dyDescent="0.25">
      <c r="A59" s="57"/>
      <c r="B59" s="76"/>
      <c r="C59" s="41"/>
      <c r="D59" s="41"/>
      <c r="E59" s="41"/>
      <c r="F59" s="87"/>
      <c r="G59" s="41"/>
      <c r="H59" s="88"/>
      <c r="I59" s="41"/>
      <c r="J59" s="41"/>
      <c r="K59" s="41"/>
      <c r="L59" s="45"/>
      <c r="M59" s="31"/>
    </row>
    <row r="60" spans="1:13" x14ac:dyDescent="0.2">
      <c r="A60" s="45" t="s">
        <v>45</v>
      </c>
      <c r="B60" s="76">
        <f t="shared" ref="B60" si="25">SUM(B9+B10+B18+B19+B20+B25+B26+B27+B28+B33)</f>
        <v>2497.9663999999998</v>
      </c>
      <c r="C60" s="30">
        <f t="shared" ref="C60:K60" si="26">SUM(C9+C10+C18+C19+C20+C25+C26+C27+C28+C33)</f>
        <v>2532.2049999999999</v>
      </c>
      <c r="D60" s="30">
        <f t="shared" si="26"/>
        <v>2703.3979999999997</v>
      </c>
      <c r="E60" s="30">
        <f t="shared" si="26"/>
        <v>2867.8740000000003</v>
      </c>
      <c r="F60" s="88">
        <f t="shared" si="1"/>
        <v>1.1480834970398324</v>
      </c>
      <c r="G60" s="30">
        <f t="shared" si="26"/>
        <v>3004.7789999999995</v>
      </c>
      <c r="H60" s="88">
        <f t="shared" si="2"/>
        <v>1.202890078905785</v>
      </c>
      <c r="I60" s="30">
        <f t="shared" si="26"/>
        <v>3128.9639999999999</v>
      </c>
      <c r="J60" s="30">
        <f t="shared" si="26"/>
        <v>3246.2520000000004</v>
      </c>
      <c r="K60" s="30">
        <f t="shared" si="26"/>
        <v>3360.3690000000001</v>
      </c>
      <c r="L60" s="45">
        <f t="shared" si="14"/>
        <v>828.16400000000021</v>
      </c>
      <c r="M60" s="31">
        <f t="shared" si="15"/>
        <v>0.32705250957169751</v>
      </c>
    </row>
    <row r="61" spans="1:13" x14ac:dyDescent="0.2">
      <c r="A61" s="45"/>
      <c r="B61" s="76"/>
      <c r="C61" s="30"/>
      <c r="D61" s="30"/>
      <c r="E61" s="30"/>
      <c r="F61" s="88"/>
      <c r="G61" s="30"/>
      <c r="H61" s="88"/>
      <c r="I61" s="30"/>
      <c r="J61" s="30"/>
      <c r="K61" s="30"/>
      <c r="L61" s="45"/>
      <c r="M61" s="31"/>
    </row>
    <row r="62" spans="1:13" x14ac:dyDescent="0.2">
      <c r="A62" s="45" t="s">
        <v>46</v>
      </c>
      <c r="B62" s="76">
        <f t="shared" ref="B62" si="27">SUM(B14+B17+B29+B30+B31)</f>
        <v>2389.2426000000009</v>
      </c>
      <c r="C62" s="30">
        <f t="shared" ref="C62:K62" si="28">SUM(C14+C17+C29+C30+C31)</f>
        <v>2408.6329999999998</v>
      </c>
      <c r="D62" s="30">
        <f t="shared" si="28"/>
        <v>2505.585</v>
      </c>
      <c r="E62" s="30">
        <f t="shared" si="28"/>
        <v>2590.56</v>
      </c>
      <c r="F62" s="88">
        <f t="shared" si="1"/>
        <v>1.0842599240445483</v>
      </c>
      <c r="G62" s="30">
        <f t="shared" si="28"/>
        <v>2680.232</v>
      </c>
      <c r="H62" s="88">
        <f t="shared" si="2"/>
        <v>1.1217914832089462</v>
      </c>
      <c r="I62" s="30">
        <f t="shared" si="28"/>
        <v>2763.4809999999998</v>
      </c>
      <c r="J62" s="30">
        <f t="shared" si="28"/>
        <v>2831.6919999999996</v>
      </c>
      <c r="K62" s="30">
        <f t="shared" si="28"/>
        <v>2901.6779999999999</v>
      </c>
      <c r="L62" s="45">
        <f t="shared" si="14"/>
        <v>493.04500000000007</v>
      </c>
      <c r="M62" s="31">
        <f t="shared" si="15"/>
        <v>0.20469909695665553</v>
      </c>
    </row>
    <row r="63" spans="1:13" s="14" customFormat="1" x14ac:dyDescent="0.2">
      <c r="A63" s="15"/>
      <c r="B63" s="76"/>
      <c r="C63" s="25"/>
      <c r="D63" s="25"/>
      <c r="E63" s="25"/>
      <c r="F63" s="88"/>
      <c r="G63" s="25"/>
      <c r="H63" s="88"/>
      <c r="I63" s="25"/>
      <c r="J63" s="25"/>
      <c r="K63" s="25"/>
      <c r="L63" s="45"/>
      <c r="M63" s="31"/>
    </row>
    <row r="64" spans="1:13" s="14" customFormat="1" x14ac:dyDescent="0.2">
      <c r="A64" s="46" t="s">
        <v>47</v>
      </c>
      <c r="B64" s="77">
        <f t="shared" ref="B64" si="29">SUM(B8,B9,B10,B14,B17,B18,B19,B20,B25,B26,B27,B28,B30,B31)</f>
        <v>5311.8163999999997</v>
      </c>
      <c r="C64" s="47">
        <f t="shared" ref="C64:K64" si="30">SUM(C8,C9,C10,C14,C17,C18,C19,C20,C25,C26,C27,C28,C30,C31)</f>
        <v>5372.0319999999992</v>
      </c>
      <c r="D64" s="47">
        <f t="shared" si="30"/>
        <v>5673.11</v>
      </c>
      <c r="E64" s="47">
        <f t="shared" si="30"/>
        <v>5955.9509999999991</v>
      </c>
      <c r="F64" s="89">
        <f t="shared" si="1"/>
        <v>1.1212644699090126</v>
      </c>
      <c r="G64" s="47">
        <f t="shared" si="30"/>
        <v>6214.2939999999981</v>
      </c>
      <c r="H64" s="89">
        <f t="shared" si="2"/>
        <v>1.1698999988026693</v>
      </c>
      <c r="I64" s="47">
        <f t="shared" si="30"/>
        <v>6453.0040000000008</v>
      </c>
      <c r="J64" s="47">
        <f t="shared" si="30"/>
        <v>6665.3300000000008</v>
      </c>
      <c r="K64" s="47">
        <f t="shared" si="30"/>
        <v>6875.9970000000012</v>
      </c>
      <c r="L64" s="46">
        <f t="shared" si="14"/>
        <v>1503.965000000002</v>
      </c>
      <c r="M64" s="49">
        <f t="shared" si="15"/>
        <v>0.27996203298863487</v>
      </c>
    </row>
    <row r="65" spans="1:13" s="14" customFormat="1" x14ac:dyDescent="0.2">
      <c r="A65" s="15"/>
      <c r="B65" s="78"/>
      <c r="C65" s="25"/>
      <c r="D65" s="25"/>
      <c r="E65" s="25"/>
      <c r="F65" s="88"/>
      <c r="G65" s="25"/>
      <c r="H65" s="88"/>
      <c r="I65" s="25"/>
      <c r="J65" s="25"/>
      <c r="K65" s="25"/>
      <c r="L65" s="45"/>
      <c r="M65" s="31"/>
    </row>
    <row r="66" spans="1:13" s="53" customFormat="1" x14ac:dyDescent="0.2">
      <c r="A66" s="50" t="s">
        <v>48</v>
      </c>
      <c r="B66" s="79">
        <f t="shared" ref="B66" si="31">SUM(B8,B9,B10,B14,B17,B18,B19,B20,B25,B26,B27,B28,B29,B30,B31,B33,B37,B38,B39,B44,B46,B47,B52,B53,B54,B55)</f>
        <v>6986.2053999999998</v>
      </c>
      <c r="C66" s="47">
        <f t="shared" ref="C66:K66" si="32">SUM(C8,C9,C10,C14,C17,C18,C19,C20,C25,C26,C27,C28,C29,C30,C31,C33,C37,C38,C39,C44,C46,C47,C52,C53,C54,C55)</f>
        <v>7068.5680000000002</v>
      </c>
      <c r="D66" s="47">
        <f t="shared" si="32"/>
        <v>7480.3809999999994</v>
      </c>
      <c r="E66" s="47">
        <f t="shared" si="32"/>
        <v>7855.829999999999</v>
      </c>
      <c r="F66" s="89">
        <f t="shared" si="1"/>
        <v>1.124477387968009</v>
      </c>
      <c r="G66" s="47">
        <f t="shared" si="32"/>
        <v>8201.1479999999974</v>
      </c>
      <c r="H66" s="89">
        <f t="shared" si="2"/>
        <v>1.1739059375494454</v>
      </c>
      <c r="I66" s="47">
        <f t="shared" si="32"/>
        <v>8510.8800000000028</v>
      </c>
      <c r="J66" s="47">
        <f t="shared" si="32"/>
        <v>8788.4310000000023</v>
      </c>
      <c r="K66" s="58">
        <f t="shared" si="32"/>
        <v>9083.8970000000008</v>
      </c>
      <c r="L66" s="46">
        <f t="shared" si="14"/>
        <v>2015.3290000000006</v>
      </c>
      <c r="M66" s="49">
        <f t="shared" si="15"/>
        <v>0.28511135494487716</v>
      </c>
    </row>
    <row r="67" spans="1:13" s="53" customFormat="1" x14ac:dyDescent="0.2">
      <c r="A67" s="59" t="s">
        <v>49</v>
      </c>
      <c r="F67" s="83"/>
      <c r="L67" s="60"/>
      <c r="M67" s="61"/>
    </row>
    <row r="68" spans="1:13" s="53" customFormat="1" x14ac:dyDescent="0.2">
      <c r="A68" s="59" t="s">
        <v>50</v>
      </c>
      <c r="F68" s="83"/>
      <c r="L68" s="60"/>
      <c r="M68" s="61"/>
    </row>
    <row r="69" spans="1:13" s="53" customFormat="1" x14ac:dyDescent="0.2">
      <c r="A69" s="59" t="s">
        <v>68</v>
      </c>
      <c r="F69" s="83"/>
      <c r="L69" s="60"/>
      <c r="M69" s="61"/>
    </row>
    <row r="70" spans="1:13" s="53" customFormat="1" x14ac:dyDescent="0.2">
      <c r="A70" s="53" t="s">
        <v>52</v>
      </c>
      <c r="F70" s="83"/>
      <c r="L70" s="60"/>
      <c r="M70" s="61"/>
    </row>
    <row r="71" spans="1:13" s="53" customFormat="1" x14ac:dyDescent="0.2">
      <c r="A71" s="53" t="s">
        <v>53</v>
      </c>
      <c r="F71" s="83"/>
      <c r="L71" s="60"/>
      <c r="M71" s="61"/>
    </row>
    <row r="72" spans="1:13" s="53" customFormat="1" x14ac:dyDescent="0.2">
      <c r="A72" s="59" t="s">
        <v>54</v>
      </c>
      <c r="C72" s="24"/>
      <c r="D72" s="24"/>
      <c r="E72" s="24"/>
      <c r="F72" s="72"/>
      <c r="G72" s="24"/>
      <c r="H72" s="24"/>
      <c r="I72" s="24"/>
      <c r="J72" s="24"/>
      <c r="K72" s="24"/>
      <c r="L72" s="24"/>
      <c r="M72" s="61"/>
    </row>
    <row r="73" spans="1:13" s="53" customFormat="1" x14ac:dyDescent="0.2">
      <c r="B73" s="62"/>
      <c r="C73" s="24"/>
      <c r="D73" s="24"/>
      <c r="E73" s="24"/>
      <c r="F73" s="72"/>
      <c r="G73" s="24"/>
      <c r="H73" s="24"/>
      <c r="I73" s="24"/>
      <c r="J73" s="24"/>
      <c r="K73" s="24"/>
      <c r="L73" s="24"/>
      <c r="M73" s="61"/>
    </row>
    <row r="74" spans="1:13" s="53" customFormat="1" x14ac:dyDescent="0.2">
      <c r="A74" s="59"/>
      <c r="F74" s="83"/>
      <c r="L74" s="60"/>
      <c r="M74" s="61"/>
    </row>
    <row r="75" spans="1:13" x14ac:dyDescent="0.2">
      <c r="A75" s="53"/>
      <c r="B75" s="62"/>
      <c r="C75" s="62"/>
      <c r="D75" s="62"/>
      <c r="E75" s="62"/>
      <c r="F75" s="84"/>
      <c r="G75" s="62"/>
      <c r="H75" s="62"/>
      <c r="I75" s="62"/>
      <c r="J75" s="62"/>
      <c r="K75" s="62"/>
      <c r="L75" s="60"/>
      <c r="M75" s="61"/>
    </row>
  </sheetData>
  <mergeCells count="2">
    <mergeCell ref="L2:M4"/>
    <mergeCell ref="L5:M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workbookViewId="0"/>
  </sheetViews>
  <sheetFormatPr defaultRowHeight="12.75" x14ac:dyDescent="0.2"/>
  <cols>
    <col min="1" max="1" width="28.85546875" style="1" customWidth="1"/>
    <col min="2" max="5" width="8.85546875" style="1" customWidth="1"/>
    <col min="6" max="6" width="8.85546875" style="80" customWidth="1"/>
    <col min="7" max="10" width="8.85546875" style="1" customWidth="1"/>
    <col min="11" max="11" width="8.5703125" style="1" customWidth="1"/>
    <col min="12" max="12" width="9.140625" style="2"/>
    <col min="13" max="13" width="9.85546875" style="1" customWidth="1"/>
    <col min="14" max="205" width="9.140625" style="1"/>
    <col min="206" max="206" width="11" style="1" customWidth="1"/>
    <col min="207" max="207" width="0.5703125" style="1" customWidth="1"/>
    <col min="208" max="208" width="26.28515625" style="1" customWidth="1"/>
    <col min="209" max="214" width="0" style="1" hidden="1" customWidth="1"/>
    <col min="215" max="215" width="9" style="1" customWidth="1"/>
    <col min="216" max="221" width="8.85546875" style="1" customWidth="1"/>
    <col min="222" max="222" width="8.5703125" style="1" customWidth="1"/>
    <col min="223" max="223" width="9.140625" style="1"/>
    <col min="224" max="224" width="9.85546875" style="1" customWidth="1"/>
    <col min="225" max="225" width="13.7109375" style="1" customWidth="1"/>
    <col min="226" max="226" width="12" style="1" customWidth="1"/>
    <col min="227" max="227" width="9.140625" style="1"/>
    <col min="228" max="228" width="19.140625" style="1" customWidth="1"/>
    <col min="229" max="229" width="13.85546875" style="1" customWidth="1"/>
    <col min="230" max="230" width="11.7109375" style="1" customWidth="1"/>
    <col min="231" max="231" width="26.28515625" style="1" customWidth="1"/>
    <col min="232" max="240" width="10.7109375" style="1" customWidth="1"/>
    <col min="241" max="461" width="9.140625" style="1"/>
    <col min="462" max="462" width="11" style="1" customWidth="1"/>
    <col min="463" max="463" width="0.5703125" style="1" customWidth="1"/>
    <col min="464" max="464" width="26.28515625" style="1" customWidth="1"/>
    <col min="465" max="470" width="0" style="1" hidden="1" customWidth="1"/>
    <col min="471" max="471" width="9" style="1" customWidth="1"/>
    <col min="472" max="477" width="8.85546875" style="1" customWidth="1"/>
    <col min="478" max="478" width="8.5703125" style="1" customWidth="1"/>
    <col min="479" max="479" width="9.140625" style="1"/>
    <col min="480" max="480" width="9.85546875" style="1" customWidth="1"/>
    <col min="481" max="481" width="13.7109375" style="1" customWidth="1"/>
    <col min="482" max="482" width="12" style="1" customWidth="1"/>
    <col min="483" max="483" width="9.140625" style="1"/>
    <col min="484" max="484" width="19.140625" style="1" customWidth="1"/>
    <col min="485" max="485" width="13.85546875" style="1" customWidth="1"/>
    <col min="486" max="486" width="11.7109375" style="1" customWidth="1"/>
    <col min="487" max="487" width="26.28515625" style="1" customWidth="1"/>
    <col min="488" max="496" width="10.7109375" style="1" customWidth="1"/>
    <col min="497" max="717" width="9.140625" style="1"/>
    <col min="718" max="718" width="11" style="1" customWidth="1"/>
    <col min="719" max="719" width="0.5703125" style="1" customWidth="1"/>
    <col min="720" max="720" width="26.28515625" style="1" customWidth="1"/>
    <col min="721" max="726" width="0" style="1" hidden="1" customWidth="1"/>
    <col min="727" max="727" width="9" style="1" customWidth="1"/>
    <col min="728" max="733" width="8.85546875" style="1" customWidth="1"/>
    <col min="734" max="734" width="8.5703125" style="1" customWidth="1"/>
    <col min="735" max="735" width="9.140625" style="1"/>
    <col min="736" max="736" width="9.85546875" style="1" customWidth="1"/>
    <col min="737" max="737" width="13.7109375" style="1" customWidth="1"/>
    <col min="738" max="738" width="12" style="1" customWidth="1"/>
    <col min="739" max="739" width="9.140625" style="1"/>
    <col min="740" max="740" width="19.140625" style="1" customWidth="1"/>
    <col min="741" max="741" width="13.85546875" style="1" customWidth="1"/>
    <col min="742" max="742" width="11.7109375" style="1" customWidth="1"/>
    <col min="743" max="743" width="26.28515625" style="1" customWidth="1"/>
    <col min="744" max="752" width="10.7109375" style="1" customWidth="1"/>
    <col min="753" max="973" width="9.140625" style="1"/>
    <col min="974" max="974" width="11" style="1" customWidth="1"/>
    <col min="975" max="975" width="0.5703125" style="1" customWidth="1"/>
    <col min="976" max="976" width="26.28515625" style="1" customWidth="1"/>
    <col min="977" max="982" width="0" style="1" hidden="1" customWidth="1"/>
    <col min="983" max="983" width="9" style="1" customWidth="1"/>
    <col min="984" max="989" width="8.85546875" style="1" customWidth="1"/>
    <col min="990" max="990" width="8.5703125" style="1" customWidth="1"/>
    <col min="991" max="991" width="9.140625" style="1"/>
    <col min="992" max="992" width="9.85546875" style="1" customWidth="1"/>
    <col min="993" max="993" width="13.7109375" style="1" customWidth="1"/>
    <col min="994" max="994" width="12" style="1" customWidth="1"/>
    <col min="995" max="995" width="9.140625" style="1"/>
    <col min="996" max="996" width="19.140625" style="1" customWidth="1"/>
    <col min="997" max="997" width="13.85546875" style="1" customWidth="1"/>
    <col min="998" max="998" width="11.7109375" style="1" customWidth="1"/>
    <col min="999" max="999" width="26.28515625" style="1" customWidth="1"/>
    <col min="1000" max="1008" width="10.7109375" style="1" customWidth="1"/>
    <col min="1009" max="1229" width="9.140625" style="1"/>
    <col min="1230" max="1230" width="11" style="1" customWidth="1"/>
    <col min="1231" max="1231" width="0.5703125" style="1" customWidth="1"/>
    <col min="1232" max="1232" width="26.28515625" style="1" customWidth="1"/>
    <col min="1233" max="1238" width="0" style="1" hidden="1" customWidth="1"/>
    <col min="1239" max="1239" width="9" style="1" customWidth="1"/>
    <col min="1240" max="1245" width="8.85546875" style="1" customWidth="1"/>
    <col min="1246" max="1246" width="8.5703125" style="1" customWidth="1"/>
    <col min="1247" max="1247" width="9.140625" style="1"/>
    <col min="1248" max="1248" width="9.85546875" style="1" customWidth="1"/>
    <col min="1249" max="1249" width="13.7109375" style="1" customWidth="1"/>
    <col min="1250" max="1250" width="12" style="1" customWidth="1"/>
    <col min="1251" max="1251" width="9.140625" style="1"/>
    <col min="1252" max="1252" width="19.140625" style="1" customWidth="1"/>
    <col min="1253" max="1253" width="13.85546875" style="1" customWidth="1"/>
    <col min="1254" max="1254" width="11.7109375" style="1" customWidth="1"/>
    <col min="1255" max="1255" width="26.28515625" style="1" customWidth="1"/>
    <col min="1256" max="1264" width="10.7109375" style="1" customWidth="1"/>
    <col min="1265" max="1485" width="9.140625" style="1"/>
    <col min="1486" max="1486" width="11" style="1" customWidth="1"/>
    <col min="1487" max="1487" width="0.5703125" style="1" customWidth="1"/>
    <col min="1488" max="1488" width="26.28515625" style="1" customWidth="1"/>
    <col min="1489" max="1494" width="0" style="1" hidden="1" customWidth="1"/>
    <col min="1495" max="1495" width="9" style="1" customWidth="1"/>
    <col min="1496" max="1501" width="8.85546875" style="1" customWidth="1"/>
    <col min="1502" max="1502" width="8.5703125" style="1" customWidth="1"/>
    <col min="1503" max="1503" width="9.140625" style="1"/>
    <col min="1504" max="1504" width="9.85546875" style="1" customWidth="1"/>
    <col min="1505" max="1505" width="13.7109375" style="1" customWidth="1"/>
    <col min="1506" max="1506" width="12" style="1" customWidth="1"/>
    <col min="1507" max="1507" width="9.140625" style="1"/>
    <col min="1508" max="1508" width="19.140625" style="1" customWidth="1"/>
    <col min="1509" max="1509" width="13.85546875" style="1" customWidth="1"/>
    <col min="1510" max="1510" width="11.7109375" style="1" customWidth="1"/>
    <col min="1511" max="1511" width="26.28515625" style="1" customWidth="1"/>
    <col min="1512" max="1520" width="10.7109375" style="1" customWidth="1"/>
    <col min="1521" max="1741" width="9.140625" style="1"/>
    <col min="1742" max="1742" width="11" style="1" customWidth="1"/>
    <col min="1743" max="1743" width="0.5703125" style="1" customWidth="1"/>
    <col min="1744" max="1744" width="26.28515625" style="1" customWidth="1"/>
    <col min="1745" max="1750" width="0" style="1" hidden="1" customWidth="1"/>
    <col min="1751" max="1751" width="9" style="1" customWidth="1"/>
    <col min="1752" max="1757" width="8.85546875" style="1" customWidth="1"/>
    <col min="1758" max="1758" width="8.5703125" style="1" customWidth="1"/>
    <col min="1759" max="1759" width="9.140625" style="1"/>
    <col min="1760" max="1760" width="9.85546875" style="1" customWidth="1"/>
    <col min="1761" max="1761" width="13.7109375" style="1" customWidth="1"/>
    <col min="1762" max="1762" width="12" style="1" customWidth="1"/>
    <col min="1763" max="1763" width="9.140625" style="1"/>
    <col min="1764" max="1764" width="19.140625" style="1" customWidth="1"/>
    <col min="1765" max="1765" width="13.85546875" style="1" customWidth="1"/>
    <col min="1766" max="1766" width="11.7109375" style="1" customWidth="1"/>
    <col min="1767" max="1767" width="26.28515625" style="1" customWidth="1"/>
    <col min="1768" max="1776" width="10.7109375" style="1" customWidth="1"/>
    <col min="1777" max="1997" width="9.140625" style="1"/>
    <col min="1998" max="1998" width="11" style="1" customWidth="1"/>
    <col min="1999" max="1999" width="0.5703125" style="1" customWidth="1"/>
    <col min="2000" max="2000" width="26.28515625" style="1" customWidth="1"/>
    <col min="2001" max="2006" width="0" style="1" hidden="1" customWidth="1"/>
    <col min="2007" max="2007" width="9" style="1" customWidth="1"/>
    <col min="2008" max="2013" width="8.85546875" style="1" customWidth="1"/>
    <col min="2014" max="2014" width="8.5703125" style="1" customWidth="1"/>
    <col min="2015" max="2015" width="9.140625" style="1"/>
    <col min="2016" max="2016" width="9.85546875" style="1" customWidth="1"/>
    <col min="2017" max="2017" width="13.7109375" style="1" customWidth="1"/>
    <col min="2018" max="2018" width="12" style="1" customWidth="1"/>
    <col min="2019" max="2019" width="9.140625" style="1"/>
    <col min="2020" max="2020" width="19.140625" style="1" customWidth="1"/>
    <col min="2021" max="2021" width="13.85546875" style="1" customWidth="1"/>
    <col min="2022" max="2022" width="11.7109375" style="1" customWidth="1"/>
    <col min="2023" max="2023" width="26.28515625" style="1" customWidth="1"/>
    <col min="2024" max="2032" width="10.7109375" style="1" customWidth="1"/>
    <col min="2033" max="2253" width="9.140625" style="1"/>
    <col min="2254" max="2254" width="11" style="1" customWidth="1"/>
    <col min="2255" max="2255" width="0.5703125" style="1" customWidth="1"/>
    <col min="2256" max="2256" width="26.28515625" style="1" customWidth="1"/>
    <col min="2257" max="2262" width="0" style="1" hidden="1" customWidth="1"/>
    <col min="2263" max="2263" width="9" style="1" customWidth="1"/>
    <col min="2264" max="2269" width="8.85546875" style="1" customWidth="1"/>
    <col min="2270" max="2270" width="8.5703125" style="1" customWidth="1"/>
    <col min="2271" max="2271" width="9.140625" style="1"/>
    <col min="2272" max="2272" width="9.85546875" style="1" customWidth="1"/>
    <col min="2273" max="2273" width="13.7109375" style="1" customWidth="1"/>
    <col min="2274" max="2274" width="12" style="1" customWidth="1"/>
    <col min="2275" max="2275" width="9.140625" style="1"/>
    <col min="2276" max="2276" width="19.140625" style="1" customWidth="1"/>
    <col min="2277" max="2277" width="13.85546875" style="1" customWidth="1"/>
    <col min="2278" max="2278" width="11.7109375" style="1" customWidth="1"/>
    <col min="2279" max="2279" width="26.28515625" style="1" customWidth="1"/>
    <col min="2280" max="2288" width="10.7109375" style="1" customWidth="1"/>
    <col min="2289" max="2509" width="9.140625" style="1"/>
    <col min="2510" max="2510" width="11" style="1" customWidth="1"/>
    <col min="2511" max="2511" width="0.5703125" style="1" customWidth="1"/>
    <col min="2512" max="2512" width="26.28515625" style="1" customWidth="1"/>
    <col min="2513" max="2518" width="0" style="1" hidden="1" customWidth="1"/>
    <col min="2519" max="2519" width="9" style="1" customWidth="1"/>
    <col min="2520" max="2525" width="8.85546875" style="1" customWidth="1"/>
    <col min="2526" max="2526" width="8.5703125" style="1" customWidth="1"/>
    <col min="2527" max="2527" width="9.140625" style="1"/>
    <col min="2528" max="2528" width="9.85546875" style="1" customWidth="1"/>
    <col min="2529" max="2529" width="13.7109375" style="1" customWidth="1"/>
    <col min="2530" max="2530" width="12" style="1" customWidth="1"/>
    <col min="2531" max="2531" width="9.140625" style="1"/>
    <col min="2532" max="2532" width="19.140625" style="1" customWidth="1"/>
    <col min="2533" max="2533" width="13.85546875" style="1" customWidth="1"/>
    <col min="2534" max="2534" width="11.7109375" style="1" customWidth="1"/>
    <col min="2535" max="2535" width="26.28515625" style="1" customWidth="1"/>
    <col min="2536" max="2544" width="10.7109375" style="1" customWidth="1"/>
    <col min="2545" max="2765" width="9.140625" style="1"/>
    <col min="2766" max="2766" width="11" style="1" customWidth="1"/>
    <col min="2767" max="2767" width="0.5703125" style="1" customWidth="1"/>
    <col min="2768" max="2768" width="26.28515625" style="1" customWidth="1"/>
    <col min="2769" max="2774" width="0" style="1" hidden="1" customWidth="1"/>
    <col min="2775" max="2775" width="9" style="1" customWidth="1"/>
    <col min="2776" max="2781" width="8.85546875" style="1" customWidth="1"/>
    <col min="2782" max="2782" width="8.5703125" style="1" customWidth="1"/>
    <col min="2783" max="2783" width="9.140625" style="1"/>
    <col min="2784" max="2784" width="9.85546875" style="1" customWidth="1"/>
    <col min="2785" max="2785" width="13.7109375" style="1" customWidth="1"/>
    <col min="2786" max="2786" width="12" style="1" customWidth="1"/>
    <col min="2787" max="2787" width="9.140625" style="1"/>
    <col min="2788" max="2788" width="19.140625" style="1" customWidth="1"/>
    <col min="2789" max="2789" width="13.85546875" style="1" customWidth="1"/>
    <col min="2790" max="2790" width="11.7109375" style="1" customWidth="1"/>
    <col min="2791" max="2791" width="26.28515625" style="1" customWidth="1"/>
    <col min="2792" max="2800" width="10.7109375" style="1" customWidth="1"/>
    <col min="2801" max="3021" width="9.140625" style="1"/>
    <col min="3022" max="3022" width="11" style="1" customWidth="1"/>
    <col min="3023" max="3023" width="0.5703125" style="1" customWidth="1"/>
    <col min="3024" max="3024" width="26.28515625" style="1" customWidth="1"/>
    <col min="3025" max="3030" width="0" style="1" hidden="1" customWidth="1"/>
    <col min="3031" max="3031" width="9" style="1" customWidth="1"/>
    <col min="3032" max="3037" width="8.85546875" style="1" customWidth="1"/>
    <col min="3038" max="3038" width="8.5703125" style="1" customWidth="1"/>
    <col min="3039" max="3039" width="9.140625" style="1"/>
    <col min="3040" max="3040" width="9.85546875" style="1" customWidth="1"/>
    <col min="3041" max="3041" width="13.7109375" style="1" customWidth="1"/>
    <col min="3042" max="3042" width="12" style="1" customWidth="1"/>
    <col min="3043" max="3043" width="9.140625" style="1"/>
    <col min="3044" max="3044" width="19.140625" style="1" customWidth="1"/>
    <col min="3045" max="3045" width="13.85546875" style="1" customWidth="1"/>
    <col min="3046" max="3046" width="11.7109375" style="1" customWidth="1"/>
    <col min="3047" max="3047" width="26.28515625" style="1" customWidth="1"/>
    <col min="3048" max="3056" width="10.7109375" style="1" customWidth="1"/>
    <col min="3057" max="3277" width="9.140625" style="1"/>
    <col min="3278" max="3278" width="11" style="1" customWidth="1"/>
    <col min="3279" max="3279" width="0.5703125" style="1" customWidth="1"/>
    <col min="3280" max="3280" width="26.28515625" style="1" customWidth="1"/>
    <col min="3281" max="3286" width="0" style="1" hidden="1" customWidth="1"/>
    <col min="3287" max="3287" width="9" style="1" customWidth="1"/>
    <col min="3288" max="3293" width="8.85546875" style="1" customWidth="1"/>
    <col min="3294" max="3294" width="8.5703125" style="1" customWidth="1"/>
    <col min="3295" max="3295" width="9.140625" style="1"/>
    <col min="3296" max="3296" width="9.85546875" style="1" customWidth="1"/>
    <col min="3297" max="3297" width="13.7109375" style="1" customWidth="1"/>
    <col min="3298" max="3298" width="12" style="1" customWidth="1"/>
    <col min="3299" max="3299" width="9.140625" style="1"/>
    <col min="3300" max="3300" width="19.140625" style="1" customWidth="1"/>
    <col min="3301" max="3301" width="13.85546875" style="1" customWidth="1"/>
    <col min="3302" max="3302" width="11.7109375" style="1" customWidth="1"/>
    <col min="3303" max="3303" width="26.28515625" style="1" customWidth="1"/>
    <col min="3304" max="3312" width="10.7109375" style="1" customWidth="1"/>
    <col min="3313" max="3533" width="9.140625" style="1"/>
    <col min="3534" max="3534" width="11" style="1" customWidth="1"/>
    <col min="3535" max="3535" width="0.5703125" style="1" customWidth="1"/>
    <col min="3536" max="3536" width="26.28515625" style="1" customWidth="1"/>
    <col min="3537" max="3542" width="0" style="1" hidden="1" customWidth="1"/>
    <col min="3543" max="3543" width="9" style="1" customWidth="1"/>
    <col min="3544" max="3549" width="8.85546875" style="1" customWidth="1"/>
    <col min="3550" max="3550" width="8.5703125" style="1" customWidth="1"/>
    <col min="3551" max="3551" width="9.140625" style="1"/>
    <col min="3552" max="3552" width="9.85546875" style="1" customWidth="1"/>
    <col min="3553" max="3553" width="13.7109375" style="1" customWidth="1"/>
    <col min="3554" max="3554" width="12" style="1" customWidth="1"/>
    <col min="3555" max="3555" width="9.140625" style="1"/>
    <col min="3556" max="3556" width="19.140625" style="1" customWidth="1"/>
    <col min="3557" max="3557" width="13.85546875" style="1" customWidth="1"/>
    <col min="3558" max="3558" width="11.7109375" style="1" customWidth="1"/>
    <col min="3559" max="3559" width="26.28515625" style="1" customWidth="1"/>
    <col min="3560" max="3568" width="10.7109375" style="1" customWidth="1"/>
    <col min="3569" max="3789" width="9.140625" style="1"/>
    <col min="3790" max="3790" width="11" style="1" customWidth="1"/>
    <col min="3791" max="3791" width="0.5703125" style="1" customWidth="1"/>
    <col min="3792" max="3792" width="26.28515625" style="1" customWidth="1"/>
    <col min="3793" max="3798" width="0" style="1" hidden="1" customWidth="1"/>
    <col min="3799" max="3799" width="9" style="1" customWidth="1"/>
    <col min="3800" max="3805" width="8.85546875" style="1" customWidth="1"/>
    <col min="3806" max="3806" width="8.5703125" style="1" customWidth="1"/>
    <col min="3807" max="3807" width="9.140625" style="1"/>
    <col min="3808" max="3808" width="9.85546875" style="1" customWidth="1"/>
    <col min="3809" max="3809" width="13.7109375" style="1" customWidth="1"/>
    <col min="3810" max="3810" width="12" style="1" customWidth="1"/>
    <col min="3811" max="3811" width="9.140625" style="1"/>
    <col min="3812" max="3812" width="19.140625" style="1" customWidth="1"/>
    <col min="3813" max="3813" width="13.85546875" style="1" customWidth="1"/>
    <col min="3814" max="3814" width="11.7109375" style="1" customWidth="1"/>
    <col min="3815" max="3815" width="26.28515625" style="1" customWidth="1"/>
    <col min="3816" max="3824" width="10.7109375" style="1" customWidth="1"/>
    <col min="3825" max="4045" width="9.140625" style="1"/>
    <col min="4046" max="4046" width="11" style="1" customWidth="1"/>
    <col min="4047" max="4047" width="0.5703125" style="1" customWidth="1"/>
    <col min="4048" max="4048" width="26.28515625" style="1" customWidth="1"/>
    <col min="4049" max="4054" width="0" style="1" hidden="1" customWidth="1"/>
    <col min="4055" max="4055" width="9" style="1" customWidth="1"/>
    <col min="4056" max="4061" width="8.85546875" style="1" customWidth="1"/>
    <col min="4062" max="4062" width="8.5703125" style="1" customWidth="1"/>
    <col min="4063" max="4063" width="9.140625" style="1"/>
    <col min="4064" max="4064" width="9.85546875" style="1" customWidth="1"/>
    <col min="4065" max="4065" width="13.7109375" style="1" customWidth="1"/>
    <col min="4066" max="4066" width="12" style="1" customWidth="1"/>
    <col min="4067" max="4067" width="9.140625" style="1"/>
    <col min="4068" max="4068" width="19.140625" style="1" customWidth="1"/>
    <col min="4069" max="4069" width="13.85546875" style="1" customWidth="1"/>
    <col min="4070" max="4070" width="11.7109375" style="1" customWidth="1"/>
    <col min="4071" max="4071" width="26.28515625" style="1" customWidth="1"/>
    <col min="4072" max="4080" width="10.7109375" style="1" customWidth="1"/>
    <col min="4081" max="4301" width="9.140625" style="1"/>
    <col min="4302" max="4302" width="11" style="1" customWidth="1"/>
    <col min="4303" max="4303" width="0.5703125" style="1" customWidth="1"/>
    <col min="4304" max="4304" width="26.28515625" style="1" customWidth="1"/>
    <col min="4305" max="4310" width="0" style="1" hidden="1" customWidth="1"/>
    <col min="4311" max="4311" width="9" style="1" customWidth="1"/>
    <col min="4312" max="4317" width="8.85546875" style="1" customWidth="1"/>
    <col min="4318" max="4318" width="8.5703125" style="1" customWidth="1"/>
    <col min="4319" max="4319" width="9.140625" style="1"/>
    <col min="4320" max="4320" width="9.85546875" style="1" customWidth="1"/>
    <col min="4321" max="4321" width="13.7109375" style="1" customWidth="1"/>
    <col min="4322" max="4322" width="12" style="1" customWidth="1"/>
    <col min="4323" max="4323" width="9.140625" style="1"/>
    <col min="4324" max="4324" width="19.140625" style="1" customWidth="1"/>
    <col min="4325" max="4325" width="13.85546875" style="1" customWidth="1"/>
    <col min="4326" max="4326" width="11.7109375" style="1" customWidth="1"/>
    <col min="4327" max="4327" width="26.28515625" style="1" customWidth="1"/>
    <col min="4328" max="4336" width="10.7109375" style="1" customWidth="1"/>
    <col min="4337" max="4557" width="9.140625" style="1"/>
    <col min="4558" max="4558" width="11" style="1" customWidth="1"/>
    <col min="4559" max="4559" width="0.5703125" style="1" customWidth="1"/>
    <col min="4560" max="4560" width="26.28515625" style="1" customWidth="1"/>
    <col min="4561" max="4566" width="0" style="1" hidden="1" customWidth="1"/>
    <col min="4567" max="4567" width="9" style="1" customWidth="1"/>
    <col min="4568" max="4573" width="8.85546875" style="1" customWidth="1"/>
    <col min="4574" max="4574" width="8.5703125" style="1" customWidth="1"/>
    <col min="4575" max="4575" width="9.140625" style="1"/>
    <col min="4576" max="4576" width="9.85546875" style="1" customWidth="1"/>
    <col min="4577" max="4577" width="13.7109375" style="1" customWidth="1"/>
    <col min="4578" max="4578" width="12" style="1" customWidth="1"/>
    <col min="4579" max="4579" width="9.140625" style="1"/>
    <col min="4580" max="4580" width="19.140625" style="1" customWidth="1"/>
    <col min="4581" max="4581" width="13.85546875" style="1" customWidth="1"/>
    <col min="4582" max="4582" width="11.7109375" style="1" customWidth="1"/>
    <col min="4583" max="4583" width="26.28515625" style="1" customWidth="1"/>
    <col min="4584" max="4592" width="10.7109375" style="1" customWidth="1"/>
    <col min="4593" max="4813" width="9.140625" style="1"/>
    <col min="4814" max="4814" width="11" style="1" customWidth="1"/>
    <col min="4815" max="4815" width="0.5703125" style="1" customWidth="1"/>
    <col min="4816" max="4816" width="26.28515625" style="1" customWidth="1"/>
    <col min="4817" max="4822" width="0" style="1" hidden="1" customWidth="1"/>
    <col min="4823" max="4823" width="9" style="1" customWidth="1"/>
    <col min="4824" max="4829" width="8.85546875" style="1" customWidth="1"/>
    <col min="4830" max="4830" width="8.5703125" style="1" customWidth="1"/>
    <col min="4831" max="4831" width="9.140625" style="1"/>
    <col min="4832" max="4832" width="9.85546875" style="1" customWidth="1"/>
    <col min="4833" max="4833" width="13.7109375" style="1" customWidth="1"/>
    <col min="4834" max="4834" width="12" style="1" customWidth="1"/>
    <col min="4835" max="4835" width="9.140625" style="1"/>
    <col min="4836" max="4836" width="19.140625" style="1" customWidth="1"/>
    <col min="4837" max="4837" width="13.85546875" style="1" customWidth="1"/>
    <col min="4838" max="4838" width="11.7109375" style="1" customWidth="1"/>
    <col min="4839" max="4839" width="26.28515625" style="1" customWidth="1"/>
    <col min="4840" max="4848" width="10.7109375" style="1" customWidth="1"/>
    <col min="4849" max="5069" width="9.140625" style="1"/>
    <col min="5070" max="5070" width="11" style="1" customWidth="1"/>
    <col min="5071" max="5071" width="0.5703125" style="1" customWidth="1"/>
    <col min="5072" max="5072" width="26.28515625" style="1" customWidth="1"/>
    <col min="5073" max="5078" width="0" style="1" hidden="1" customWidth="1"/>
    <col min="5079" max="5079" width="9" style="1" customWidth="1"/>
    <col min="5080" max="5085" width="8.85546875" style="1" customWidth="1"/>
    <col min="5086" max="5086" width="8.5703125" style="1" customWidth="1"/>
    <col min="5087" max="5087" width="9.140625" style="1"/>
    <col min="5088" max="5088" width="9.85546875" style="1" customWidth="1"/>
    <col min="5089" max="5089" width="13.7109375" style="1" customWidth="1"/>
    <col min="5090" max="5090" width="12" style="1" customWidth="1"/>
    <col min="5091" max="5091" width="9.140625" style="1"/>
    <col min="5092" max="5092" width="19.140625" style="1" customWidth="1"/>
    <col min="5093" max="5093" width="13.85546875" style="1" customWidth="1"/>
    <col min="5094" max="5094" width="11.7109375" style="1" customWidth="1"/>
    <col min="5095" max="5095" width="26.28515625" style="1" customWidth="1"/>
    <col min="5096" max="5104" width="10.7109375" style="1" customWidth="1"/>
    <col min="5105" max="5325" width="9.140625" style="1"/>
    <col min="5326" max="5326" width="11" style="1" customWidth="1"/>
    <col min="5327" max="5327" width="0.5703125" style="1" customWidth="1"/>
    <col min="5328" max="5328" width="26.28515625" style="1" customWidth="1"/>
    <col min="5329" max="5334" width="0" style="1" hidden="1" customWidth="1"/>
    <col min="5335" max="5335" width="9" style="1" customWidth="1"/>
    <col min="5336" max="5341" width="8.85546875" style="1" customWidth="1"/>
    <col min="5342" max="5342" width="8.5703125" style="1" customWidth="1"/>
    <col min="5343" max="5343" width="9.140625" style="1"/>
    <col min="5344" max="5344" width="9.85546875" style="1" customWidth="1"/>
    <col min="5345" max="5345" width="13.7109375" style="1" customWidth="1"/>
    <col min="5346" max="5346" width="12" style="1" customWidth="1"/>
    <col min="5347" max="5347" width="9.140625" style="1"/>
    <col min="5348" max="5348" width="19.140625" style="1" customWidth="1"/>
    <col min="5349" max="5349" width="13.85546875" style="1" customWidth="1"/>
    <col min="5350" max="5350" width="11.7109375" style="1" customWidth="1"/>
    <col min="5351" max="5351" width="26.28515625" style="1" customWidth="1"/>
    <col min="5352" max="5360" width="10.7109375" style="1" customWidth="1"/>
    <col min="5361" max="5581" width="9.140625" style="1"/>
    <col min="5582" max="5582" width="11" style="1" customWidth="1"/>
    <col min="5583" max="5583" width="0.5703125" style="1" customWidth="1"/>
    <col min="5584" max="5584" width="26.28515625" style="1" customWidth="1"/>
    <col min="5585" max="5590" width="0" style="1" hidden="1" customWidth="1"/>
    <col min="5591" max="5591" width="9" style="1" customWidth="1"/>
    <col min="5592" max="5597" width="8.85546875" style="1" customWidth="1"/>
    <col min="5598" max="5598" width="8.5703125" style="1" customWidth="1"/>
    <col min="5599" max="5599" width="9.140625" style="1"/>
    <col min="5600" max="5600" width="9.85546875" style="1" customWidth="1"/>
    <col min="5601" max="5601" width="13.7109375" style="1" customWidth="1"/>
    <col min="5602" max="5602" width="12" style="1" customWidth="1"/>
    <col min="5603" max="5603" width="9.140625" style="1"/>
    <col min="5604" max="5604" width="19.140625" style="1" customWidth="1"/>
    <col min="5605" max="5605" width="13.85546875" style="1" customWidth="1"/>
    <col min="5606" max="5606" width="11.7109375" style="1" customWidth="1"/>
    <col min="5607" max="5607" width="26.28515625" style="1" customWidth="1"/>
    <col min="5608" max="5616" width="10.7109375" style="1" customWidth="1"/>
    <col min="5617" max="5837" width="9.140625" style="1"/>
    <col min="5838" max="5838" width="11" style="1" customWidth="1"/>
    <col min="5839" max="5839" width="0.5703125" style="1" customWidth="1"/>
    <col min="5840" max="5840" width="26.28515625" style="1" customWidth="1"/>
    <col min="5841" max="5846" width="0" style="1" hidden="1" customWidth="1"/>
    <col min="5847" max="5847" width="9" style="1" customWidth="1"/>
    <col min="5848" max="5853" width="8.85546875" style="1" customWidth="1"/>
    <col min="5854" max="5854" width="8.5703125" style="1" customWidth="1"/>
    <col min="5855" max="5855" width="9.140625" style="1"/>
    <col min="5856" max="5856" width="9.85546875" style="1" customWidth="1"/>
    <col min="5857" max="5857" width="13.7109375" style="1" customWidth="1"/>
    <col min="5858" max="5858" width="12" style="1" customWidth="1"/>
    <col min="5859" max="5859" width="9.140625" style="1"/>
    <col min="5860" max="5860" width="19.140625" style="1" customWidth="1"/>
    <col min="5861" max="5861" width="13.85546875" style="1" customWidth="1"/>
    <col min="5862" max="5862" width="11.7109375" style="1" customWidth="1"/>
    <col min="5863" max="5863" width="26.28515625" style="1" customWidth="1"/>
    <col min="5864" max="5872" width="10.7109375" style="1" customWidth="1"/>
    <col min="5873" max="6093" width="9.140625" style="1"/>
    <col min="6094" max="6094" width="11" style="1" customWidth="1"/>
    <col min="6095" max="6095" width="0.5703125" style="1" customWidth="1"/>
    <col min="6096" max="6096" width="26.28515625" style="1" customWidth="1"/>
    <col min="6097" max="6102" width="0" style="1" hidden="1" customWidth="1"/>
    <col min="6103" max="6103" width="9" style="1" customWidth="1"/>
    <col min="6104" max="6109" width="8.85546875" style="1" customWidth="1"/>
    <col min="6110" max="6110" width="8.5703125" style="1" customWidth="1"/>
    <col min="6111" max="6111" width="9.140625" style="1"/>
    <col min="6112" max="6112" width="9.85546875" style="1" customWidth="1"/>
    <col min="6113" max="6113" width="13.7109375" style="1" customWidth="1"/>
    <col min="6114" max="6114" width="12" style="1" customWidth="1"/>
    <col min="6115" max="6115" width="9.140625" style="1"/>
    <col min="6116" max="6116" width="19.140625" style="1" customWidth="1"/>
    <col min="6117" max="6117" width="13.85546875" style="1" customWidth="1"/>
    <col min="6118" max="6118" width="11.7109375" style="1" customWidth="1"/>
    <col min="6119" max="6119" width="26.28515625" style="1" customWidth="1"/>
    <col min="6120" max="6128" width="10.7109375" style="1" customWidth="1"/>
    <col min="6129" max="6349" width="9.140625" style="1"/>
    <col min="6350" max="6350" width="11" style="1" customWidth="1"/>
    <col min="6351" max="6351" width="0.5703125" style="1" customWidth="1"/>
    <col min="6352" max="6352" width="26.28515625" style="1" customWidth="1"/>
    <col min="6353" max="6358" width="0" style="1" hidden="1" customWidth="1"/>
    <col min="6359" max="6359" width="9" style="1" customWidth="1"/>
    <col min="6360" max="6365" width="8.85546875" style="1" customWidth="1"/>
    <col min="6366" max="6366" width="8.5703125" style="1" customWidth="1"/>
    <col min="6367" max="6367" width="9.140625" style="1"/>
    <col min="6368" max="6368" width="9.85546875" style="1" customWidth="1"/>
    <col min="6369" max="6369" width="13.7109375" style="1" customWidth="1"/>
    <col min="6370" max="6370" width="12" style="1" customWidth="1"/>
    <col min="6371" max="6371" width="9.140625" style="1"/>
    <col min="6372" max="6372" width="19.140625" style="1" customWidth="1"/>
    <col min="6373" max="6373" width="13.85546875" style="1" customWidth="1"/>
    <col min="6374" max="6374" width="11.7109375" style="1" customWidth="1"/>
    <col min="6375" max="6375" width="26.28515625" style="1" customWidth="1"/>
    <col min="6376" max="6384" width="10.7109375" style="1" customWidth="1"/>
    <col min="6385" max="6605" width="9.140625" style="1"/>
    <col min="6606" max="6606" width="11" style="1" customWidth="1"/>
    <col min="6607" max="6607" width="0.5703125" style="1" customWidth="1"/>
    <col min="6608" max="6608" width="26.28515625" style="1" customWidth="1"/>
    <col min="6609" max="6614" width="0" style="1" hidden="1" customWidth="1"/>
    <col min="6615" max="6615" width="9" style="1" customWidth="1"/>
    <col min="6616" max="6621" width="8.85546875" style="1" customWidth="1"/>
    <col min="6622" max="6622" width="8.5703125" style="1" customWidth="1"/>
    <col min="6623" max="6623" width="9.140625" style="1"/>
    <col min="6624" max="6624" width="9.85546875" style="1" customWidth="1"/>
    <col min="6625" max="6625" width="13.7109375" style="1" customWidth="1"/>
    <col min="6626" max="6626" width="12" style="1" customWidth="1"/>
    <col min="6627" max="6627" width="9.140625" style="1"/>
    <col min="6628" max="6628" width="19.140625" style="1" customWidth="1"/>
    <col min="6629" max="6629" width="13.85546875" style="1" customWidth="1"/>
    <col min="6630" max="6630" width="11.7109375" style="1" customWidth="1"/>
    <col min="6631" max="6631" width="26.28515625" style="1" customWidth="1"/>
    <col min="6632" max="6640" width="10.7109375" style="1" customWidth="1"/>
    <col min="6641" max="6861" width="9.140625" style="1"/>
    <col min="6862" max="6862" width="11" style="1" customWidth="1"/>
    <col min="6863" max="6863" width="0.5703125" style="1" customWidth="1"/>
    <col min="6864" max="6864" width="26.28515625" style="1" customWidth="1"/>
    <col min="6865" max="6870" width="0" style="1" hidden="1" customWidth="1"/>
    <col min="6871" max="6871" width="9" style="1" customWidth="1"/>
    <col min="6872" max="6877" width="8.85546875" style="1" customWidth="1"/>
    <col min="6878" max="6878" width="8.5703125" style="1" customWidth="1"/>
    <col min="6879" max="6879" width="9.140625" style="1"/>
    <col min="6880" max="6880" width="9.85546875" style="1" customWidth="1"/>
    <col min="6881" max="6881" width="13.7109375" style="1" customWidth="1"/>
    <col min="6882" max="6882" width="12" style="1" customWidth="1"/>
    <col min="6883" max="6883" width="9.140625" style="1"/>
    <col min="6884" max="6884" width="19.140625" style="1" customWidth="1"/>
    <col min="6885" max="6885" width="13.85546875" style="1" customWidth="1"/>
    <col min="6886" max="6886" width="11.7109375" style="1" customWidth="1"/>
    <col min="6887" max="6887" width="26.28515625" style="1" customWidth="1"/>
    <col min="6888" max="6896" width="10.7109375" style="1" customWidth="1"/>
    <col min="6897" max="7117" width="9.140625" style="1"/>
    <col min="7118" max="7118" width="11" style="1" customWidth="1"/>
    <col min="7119" max="7119" width="0.5703125" style="1" customWidth="1"/>
    <col min="7120" max="7120" width="26.28515625" style="1" customWidth="1"/>
    <col min="7121" max="7126" width="0" style="1" hidden="1" customWidth="1"/>
    <col min="7127" max="7127" width="9" style="1" customWidth="1"/>
    <col min="7128" max="7133" width="8.85546875" style="1" customWidth="1"/>
    <col min="7134" max="7134" width="8.5703125" style="1" customWidth="1"/>
    <col min="7135" max="7135" width="9.140625" style="1"/>
    <col min="7136" max="7136" width="9.85546875" style="1" customWidth="1"/>
    <col min="7137" max="7137" width="13.7109375" style="1" customWidth="1"/>
    <col min="7138" max="7138" width="12" style="1" customWidth="1"/>
    <col min="7139" max="7139" width="9.140625" style="1"/>
    <col min="7140" max="7140" width="19.140625" style="1" customWidth="1"/>
    <col min="7141" max="7141" width="13.85546875" style="1" customWidth="1"/>
    <col min="7142" max="7142" width="11.7109375" style="1" customWidth="1"/>
    <col min="7143" max="7143" width="26.28515625" style="1" customWidth="1"/>
    <col min="7144" max="7152" width="10.7109375" style="1" customWidth="1"/>
    <col min="7153" max="7373" width="9.140625" style="1"/>
    <col min="7374" max="7374" width="11" style="1" customWidth="1"/>
    <col min="7375" max="7375" width="0.5703125" style="1" customWidth="1"/>
    <col min="7376" max="7376" width="26.28515625" style="1" customWidth="1"/>
    <col min="7377" max="7382" width="0" style="1" hidden="1" customWidth="1"/>
    <col min="7383" max="7383" width="9" style="1" customWidth="1"/>
    <col min="7384" max="7389" width="8.85546875" style="1" customWidth="1"/>
    <col min="7390" max="7390" width="8.5703125" style="1" customWidth="1"/>
    <col min="7391" max="7391" width="9.140625" style="1"/>
    <col min="7392" max="7392" width="9.85546875" style="1" customWidth="1"/>
    <col min="7393" max="7393" width="13.7109375" style="1" customWidth="1"/>
    <col min="7394" max="7394" width="12" style="1" customWidth="1"/>
    <col min="7395" max="7395" width="9.140625" style="1"/>
    <col min="7396" max="7396" width="19.140625" style="1" customWidth="1"/>
    <col min="7397" max="7397" width="13.85546875" style="1" customWidth="1"/>
    <col min="7398" max="7398" width="11.7109375" style="1" customWidth="1"/>
    <col min="7399" max="7399" width="26.28515625" style="1" customWidth="1"/>
    <col min="7400" max="7408" width="10.7109375" style="1" customWidth="1"/>
    <col min="7409" max="7629" width="9.140625" style="1"/>
    <col min="7630" max="7630" width="11" style="1" customWidth="1"/>
    <col min="7631" max="7631" width="0.5703125" style="1" customWidth="1"/>
    <col min="7632" max="7632" width="26.28515625" style="1" customWidth="1"/>
    <col min="7633" max="7638" width="0" style="1" hidden="1" customWidth="1"/>
    <col min="7639" max="7639" width="9" style="1" customWidth="1"/>
    <col min="7640" max="7645" width="8.85546875" style="1" customWidth="1"/>
    <col min="7646" max="7646" width="8.5703125" style="1" customWidth="1"/>
    <col min="7647" max="7647" width="9.140625" style="1"/>
    <col min="7648" max="7648" width="9.85546875" style="1" customWidth="1"/>
    <col min="7649" max="7649" width="13.7109375" style="1" customWidth="1"/>
    <col min="7650" max="7650" width="12" style="1" customWidth="1"/>
    <col min="7651" max="7651" width="9.140625" style="1"/>
    <col min="7652" max="7652" width="19.140625" style="1" customWidth="1"/>
    <col min="7653" max="7653" width="13.85546875" style="1" customWidth="1"/>
    <col min="7654" max="7654" width="11.7109375" style="1" customWidth="1"/>
    <col min="7655" max="7655" width="26.28515625" style="1" customWidth="1"/>
    <col min="7656" max="7664" width="10.7109375" style="1" customWidth="1"/>
    <col min="7665" max="7885" width="9.140625" style="1"/>
    <col min="7886" max="7886" width="11" style="1" customWidth="1"/>
    <col min="7887" max="7887" width="0.5703125" style="1" customWidth="1"/>
    <col min="7888" max="7888" width="26.28515625" style="1" customWidth="1"/>
    <col min="7889" max="7894" width="0" style="1" hidden="1" customWidth="1"/>
    <col min="7895" max="7895" width="9" style="1" customWidth="1"/>
    <col min="7896" max="7901" width="8.85546875" style="1" customWidth="1"/>
    <col min="7902" max="7902" width="8.5703125" style="1" customWidth="1"/>
    <col min="7903" max="7903" width="9.140625" style="1"/>
    <col min="7904" max="7904" width="9.85546875" style="1" customWidth="1"/>
    <col min="7905" max="7905" width="13.7109375" style="1" customWidth="1"/>
    <col min="7906" max="7906" width="12" style="1" customWidth="1"/>
    <col min="7907" max="7907" width="9.140625" style="1"/>
    <col min="7908" max="7908" width="19.140625" style="1" customWidth="1"/>
    <col min="7909" max="7909" width="13.85546875" style="1" customWidth="1"/>
    <col min="7910" max="7910" width="11.7109375" style="1" customWidth="1"/>
    <col min="7911" max="7911" width="26.28515625" style="1" customWidth="1"/>
    <col min="7912" max="7920" width="10.7109375" style="1" customWidth="1"/>
    <col min="7921" max="8141" width="9.140625" style="1"/>
    <col min="8142" max="8142" width="11" style="1" customWidth="1"/>
    <col min="8143" max="8143" width="0.5703125" style="1" customWidth="1"/>
    <col min="8144" max="8144" width="26.28515625" style="1" customWidth="1"/>
    <col min="8145" max="8150" width="0" style="1" hidden="1" customWidth="1"/>
    <col min="8151" max="8151" width="9" style="1" customWidth="1"/>
    <col min="8152" max="8157" width="8.85546875" style="1" customWidth="1"/>
    <col min="8158" max="8158" width="8.5703125" style="1" customWidth="1"/>
    <col min="8159" max="8159" width="9.140625" style="1"/>
    <col min="8160" max="8160" width="9.85546875" style="1" customWidth="1"/>
    <col min="8161" max="8161" width="13.7109375" style="1" customWidth="1"/>
    <col min="8162" max="8162" width="12" style="1" customWidth="1"/>
    <col min="8163" max="8163" width="9.140625" style="1"/>
    <col min="8164" max="8164" width="19.140625" style="1" customWidth="1"/>
    <col min="8165" max="8165" width="13.85546875" style="1" customWidth="1"/>
    <col min="8166" max="8166" width="11.7109375" style="1" customWidth="1"/>
    <col min="8167" max="8167" width="26.28515625" style="1" customWidth="1"/>
    <col min="8168" max="8176" width="10.7109375" style="1" customWidth="1"/>
    <col min="8177" max="8397" width="9.140625" style="1"/>
    <col min="8398" max="8398" width="11" style="1" customWidth="1"/>
    <col min="8399" max="8399" width="0.5703125" style="1" customWidth="1"/>
    <col min="8400" max="8400" width="26.28515625" style="1" customWidth="1"/>
    <col min="8401" max="8406" width="0" style="1" hidden="1" customWidth="1"/>
    <col min="8407" max="8407" width="9" style="1" customWidth="1"/>
    <col min="8408" max="8413" width="8.85546875" style="1" customWidth="1"/>
    <col min="8414" max="8414" width="8.5703125" style="1" customWidth="1"/>
    <col min="8415" max="8415" width="9.140625" style="1"/>
    <col min="8416" max="8416" width="9.85546875" style="1" customWidth="1"/>
    <col min="8417" max="8417" width="13.7109375" style="1" customWidth="1"/>
    <col min="8418" max="8418" width="12" style="1" customWidth="1"/>
    <col min="8419" max="8419" width="9.140625" style="1"/>
    <col min="8420" max="8420" width="19.140625" style="1" customWidth="1"/>
    <col min="8421" max="8421" width="13.85546875" style="1" customWidth="1"/>
    <col min="8422" max="8422" width="11.7109375" style="1" customWidth="1"/>
    <col min="8423" max="8423" width="26.28515625" style="1" customWidth="1"/>
    <col min="8424" max="8432" width="10.7109375" style="1" customWidth="1"/>
    <col min="8433" max="8653" width="9.140625" style="1"/>
    <col min="8654" max="8654" width="11" style="1" customWidth="1"/>
    <col min="8655" max="8655" width="0.5703125" style="1" customWidth="1"/>
    <col min="8656" max="8656" width="26.28515625" style="1" customWidth="1"/>
    <col min="8657" max="8662" width="0" style="1" hidden="1" customWidth="1"/>
    <col min="8663" max="8663" width="9" style="1" customWidth="1"/>
    <col min="8664" max="8669" width="8.85546875" style="1" customWidth="1"/>
    <col min="8670" max="8670" width="8.5703125" style="1" customWidth="1"/>
    <col min="8671" max="8671" width="9.140625" style="1"/>
    <col min="8672" max="8672" width="9.85546875" style="1" customWidth="1"/>
    <col min="8673" max="8673" width="13.7109375" style="1" customWidth="1"/>
    <col min="8674" max="8674" width="12" style="1" customWidth="1"/>
    <col min="8675" max="8675" width="9.140625" style="1"/>
    <col min="8676" max="8676" width="19.140625" style="1" customWidth="1"/>
    <col min="8677" max="8677" width="13.85546875" style="1" customWidth="1"/>
    <col min="8678" max="8678" width="11.7109375" style="1" customWidth="1"/>
    <col min="8679" max="8679" width="26.28515625" style="1" customWidth="1"/>
    <col min="8680" max="8688" width="10.7109375" style="1" customWidth="1"/>
    <col min="8689" max="8909" width="9.140625" style="1"/>
    <col min="8910" max="8910" width="11" style="1" customWidth="1"/>
    <col min="8911" max="8911" width="0.5703125" style="1" customWidth="1"/>
    <col min="8912" max="8912" width="26.28515625" style="1" customWidth="1"/>
    <col min="8913" max="8918" width="0" style="1" hidden="1" customWidth="1"/>
    <col min="8919" max="8919" width="9" style="1" customWidth="1"/>
    <col min="8920" max="8925" width="8.85546875" style="1" customWidth="1"/>
    <col min="8926" max="8926" width="8.5703125" style="1" customWidth="1"/>
    <col min="8927" max="8927" width="9.140625" style="1"/>
    <col min="8928" max="8928" width="9.85546875" style="1" customWidth="1"/>
    <col min="8929" max="8929" width="13.7109375" style="1" customWidth="1"/>
    <col min="8930" max="8930" width="12" style="1" customWidth="1"/>
    <col min="8931" max="8931" width="9.140625" style="1"/>
    <col min="8932" max="8932" width="19.140625" style="1" customWidth="1"/>
    <col min="8933" max="8933" width="13.85546875" style="1" customWidth="1"/>
    <col min="8934" max="8934" width="11.7109375" style="1" customWidth="1"/>
    <col min="8935" max="8935" width="26.28515625" style="1" customWidth="1"/>
    <col min="8936" max="8944" width="10.7109375" style="1" customWidth="1"/>
    <col min="8945" max="9165" width="9.140625" style="1"/>
    <col min="9166" max="9166" width="11" style="1" customWidth="1"/>
    <col min="9167" max="9167" width="0.5703125" style="1" customWidth="1"/>
    <col min="9168" max="9168" width="26.28515625" style="1" customWidth="1"/>
    <col min="9169" max="9174" width="0" style="1" hidden="1" customWidth="1"/>
    <col min="9175" max="9175" width="9" style="1" customWidth="1"/>
    <col min="9176" max="9181" width="8.85546875" style="1" customWidth="1"/>
    <col min="9182" max="9182" width="8.5703125" style="1" customWidth="1"/>
    <col min="9183" max="9183" width="9.140625" style="1"/>
    <col min="9184" max="9184" width="9.85546875" style="1" customWidth="1"/>
    <col min="9185" max="9185" width="13.7109375" style="1" customWidth="1"/>
    <col min="9186" max="9186" width="12" style="1" customWidth="1"/>
    <col min="9187" max="9187" width="9.140625" style="1"/>
    <col min="9188" max="9188" width="19.140625" style="1" customWidth="1"/>
    <col min="9189" max="9189" width="13.85546875" style="1" customWidth="1"/>
    <col min="9190" max="9190" width="11.7109375" style="1" customWidth="1"/>
    <col min="9191" max="9191" width="26.28515625" style="1" customWidth="1"/>
    <col min="9192" max="9200" width="10.7109375" style="1" customWidth="1"/>
    <col min="9201" max="9421" width="9.140625" style="1"/>
    <col min="9422" max="9422" width="11" style="1" customWidth="1"/>
    <col min="9423" max="9423" width="0.5703125" style="1" customWidth="1"/>
    <col min="9424" max="9424" width="26.28515625" style="1" customWidth="1"/>
    <col min="9425" max="9430" width="0" style="1" hidden="1" customWidth="1"/>
    <col min="9431" max="9431" width="9" style="1" customWidth="1"/>
    <col min="9432" max="9437" width="8.85546875" style="1" customWidth="1"/>
    <col min="9438" max="9438" width="8.5703125" style="1" customWidth="1"/>
    <col min="9439" max="9439" width="9.140625" style="1"/>
    <col min="9440" max="9440" width="9.85546875" style="1" customWidth="1"/>
    <col min="9441" max="9441" width="13.7109375" style="1" customWidth="1"/>
    <col min="9442" max="9442" width="12" style="1" customWidth="1"/>
    <col min="9443" max="9443" width="9.140625" style="1"/>
    <col min="9444" max="9444" width="19.140625" style="1" customWidth="1"/>
    <col min="9445" max="9445" width="13.85546875" style="1" customWidth="1"/>
    <col min="9446" max="9446" width="11.7109375" style="1" customWidth="1"/>
    <col min="9447" max="9447" width="26.28515625" style="1" customWidth="1"/>
    <col min="9448" max="9456" width="10.7109375" style="1" customWidth="1"/>
    <col min="9457" max="9677" width="9.140625" style="1"/>
    <col min="9678" max="9678" width="11" style="1" customWidth="1"/>
    <col min="9679" max="9679" width="0.5703125" style="1" customWidth="1"/>
    <col min="9680" max="9680" width="26.28515625" style="1" customWidth="1"/>
    <col min="9681" max="9686" width="0" style="1" hidden="1" customWidth="1"/>
    <col min="9687" max="9687" width="9" style="1" customWidth="1"/>
    <col min="9688" max="9693" width="8.85546875" style="1" customWidth="1"/>
    <col min="9694" max="9694" width="8.5703125" style="1" customWidth="1"/>
    <col min="9695" max="9695" width="9.140625" style="1"/>
    <col min="9696" max="9696" width="9.85546875" style="1" customWidth="1"/>
    <col min="9697" max="9697" width="13.7109375" style="1" customWidth="1"/>
    <col min="9698" max="9698" width="12" style="1" customWidth="1"/>
    <col min="9699" max="9699" width="9.140625" style="1"/>
    <col min="9700" max="9700" width="19.140625" style="1" customWidth="1"/>
    <col min="9701" max="9701" width="13.85546875" style="1" customWidth="1"/>
    <col min="9702" max="9702" width="11.7109375" style="1" customWidth="1"/>
    <col min="9703" max="9703" width="26.28515625" style="1" customWidth="1"/>
    <col min="9704" max="9712" width="10.7109375" style="1" customWidth="1"/>
    <col min="9713" max="9933" width="9.140625" style="1"/>
    <col min="9934" max="9934" width="11" style="1" customWidth="1"/>
    <col min="9935" max="9935" width="0.5703125" style="1" customWidth="1"/>
    <col min="9936" max="9936" width="26.28515625" style="1" customWidth="1"/>
    <col min="9937" max="9942" width="0" style="1" hidden="1" customWidth="1"/>
    <col min="9943" max="9943" width="9" style="1" customWidth="1"/>
    <col min="9944" max="9949" width="8.85546875" style="1" customWidth="1"/>
    <col min="9950" max="9950" width="8.5703125" style="1" customWidth="1"/>
    <col min="9951" max="9951" width="9.140625" style="1"/>
    <col min="9952" max="9952" width="9.85546875" style="1" customWidth="1"/>
    <col min="9953" max="9953" width="13.7109375" style="1" customWidth="1"/>
    <col min="9954" max="9954" width="12" style="1" customWidth="1"/>
    <col min="9955" max="9955" width="9.140625" style="1"/>
    <col min="9956" max="9956" width="19.140625" style="1" customWidth="1"/>
    <col min="9957" max="9957" width="13.85546875" style="1" customWidth="1"/>
    <col min="9958" max="9958" width="11.7109375" style="1" customWidth="1"/>
    <col min="9959" max="9959" width="26.28515625" style="1" customWidth="1"/>
    <col min="9960" max="9968" width="10.7109375" style="1" customWidth="1"/>
    <col min="9969" max="10189" width="9.140625" style="1"/>
    <col min="10190" max="10190" width="11" style="1" customWidth="1"/>
    <col min="10191" max="10191" width="0.5703125" style="1" customWidth="1"/>
    <col min="10192" max="10192" width="26.28515625" style="1" customWidth="1"/>
    <col min="10193" max="10198" width="0" style="1" hidden="1" customWidth="1"/>
    <col min="10199" max="10199" width="9" style="1" customWidth="1"/>
    <col min="10200" max="10205" width="8.85546875" style="1" customWidth="1"/>
    <col min="10206" max="10206" width="8.5703125" style="1" customWidth="1"/>
    <col min="10207" max="10207" width="9.140625" style="1"/>
    <col min="10208" max="10208" width="9.85546875" style="1" customWidth="1"/>
    <col min="10209" max="10209" width="13.7109375" style="1" customWidth="1"/>
    <col min="10210" max="10210" width="12" style="1" customWidth="1"/>
    <col min="10211" max="10211" width="9.140625" style="1"/>
    <col min="10212" max="10212" width="19.140625" style="1" customWidth="1"/>
    <col min="10213" max="10213" width="13.85546875" style="1" customWidth="1"/>
    <col min="10214" max="10214" width="11.7109375" style="1" customWidth="1"/>
    <col min="10215" max="10215" width="26.28515625" style="1" customWidth="1"/>
    <col min="10216" max="10224" width="10.7109375" style="1" customWidth="1"/>
    <col min="10225" max="10445" width="9.140625" style="1"/>
    <col min="10446" max="10446" width="11" style="1" customWidth="1"/>
    <col min="10447" max="10447" width="0.5703125" style="1" customWidth="1"/>
    <col min="10448" max="10448" width="26.28515625" style="1" customWidth="1"/>
    <col min="10449" max="10454" width="0" style="1" hidden="1" customWidth="1"/>
    <col min="10455" max="10455" width="9" style="1" customWidth="1"/>
    <col min="10456" max="10461" width="8.85546875" style="1" customWidth="1"/>
    <col min="10462" max="10462" width="8.5703125" style="1" customWidth="1"/>
    <col min="10463" max="10463" width="9.140625" style="1"/>
    <col min="10464" max="10464" width="9.85546875" style="1" customWidth="1"/>
    <col min="10465" max="10465" width="13.7109375" style="1" customWidth="1"/>
    <col min="10466" max="10466" width="12" style="1" customWidth="1"/>
    <col min="10467" max="10467" width="9.140625" style="1"/>
    <col min="10468" max="10468" width="19.140625" style="1" customWidth="1"/>
    <col min="10469" max="10469" width="13.85546875" style="1" customWidth="1"/>
    <col min="10470" max="10470" width="11.7109375" style="1" customWidth="1"/>
    <col min="10471" max="10471" width="26.28515625" style="1" customWidth="1"/>
    <col min="10472" max="10480" width="10.7109375" style="1" customWidth="1"/>
    <col min="10481" max="10701" width="9.140625" style="1"/>
    <col min="10702" max="10702" width="11" style="1" customWidth="1"/>
    <col min="10703" max="10703" width="0.5703125" style="1" customWidth="1"/>
    <col min="10704" max="10704" width="26.28515625" style="1" customWidth="1"/>
    <col min="10705" max="10710" width="0" style="1" hidden="1" customWidth="1"/>
    <col min="10711" max="10711" width="9" style="1" customWidth="1"/>
    <col min="10712" max="10717" width="8.85546875" style="1" customWidth="1"/>
    <col min="10718" max="10718" width="8.5703125" style="1" customWidth="1"/>
    <col min="10719" max="10719" width="9.140625" style="1"/>
    <col min="10720" max="10720" width="9.85546875" style="1" customWidth="1"/>
    <col min="10721" max="10721" width="13.7109375" style="1" customWidth="1"/>
    <col min="10722" max="10722" width="12" style="1" customWidth="1"/>
    <col min="10723" max="10723" width="9.140625" style="1"/>
    <col min="10724" max="10724" width="19.140625" style="1" customWidth="1"/>
    <col min="10725" max="10725" width="13.85546875" style="1" customWidth="1"/>
    <col min="10726" max="10726" width="11.7109375" style="1" customWidth="1"/>
    <col min="10727" max="10727" width="26.28515625" style="1" customWidth="1"/>
    <col min="10728" max="10736" width="10.7109375" style="1" customWidth="1"/>
    <col min="10737" max="10957" width="9.140625" style="1"/>
    <col min="10958" max="10958" width="11" style="1" customWidth="1"/>
    <col min="10959" max="10959" width="0.5703125" style="1" customWidth="1"/>
    <col min="10960" max="10960" width="26.28515625" style="1" customWidth="1"/>
    <col min="10961" max="10966" width="0" style="1" hidden="1" customWidth="1"/>
    <col min="10967" max="10967" width="9" style="1" customWidth="1"/>
    <col min="10968" max="10973" width="8.85546875" style="1" customWidth="1"/>
    <col min="10974" max="10974" width="8.5703125" style="1" customWidth="1"/>
    <col min="10975" max="10975" width="9.140625" style="1"/>
    <col min="10976" max="10976" width="9.85546875" style="1" customWidth="1"/>
    <col min="10977" max="10977" width="13.7109375" style="1" customWidth="1"/>
    <col min="10978" max="10978" width="12" style="1" customWidth="1"/>
    <col min="10979" max="10979" width="9.140625" style="1"/>
    <col min="10980" max="10980" width="19.140625" style="1" customWidth="1"/>
    <col min="10981" max="10981" width="13.85546875" style="1" customWidth="1"/>
    <col min="10982" max="10982" width="11.7109375" style="1" customWidth="1"/>
    <col min="10983" max="10983" width="26.28515625" style="1" customWidth="1"/>
    <col min="10984" max="10992" width="10.7109375" style="1" customWidth="1"/>
    <col min="10993" max="11213" width="9.140625" style="1"/>
    <col min="11214" max="11214" width="11" style="1" customWidth="1"/>
    <col min="11215" max="11215" width="0.5703125" style="1" customWidth="1"/>
    <col min="11216" max="11216" width="26.28515625" style="1" customWidth="1"/>
    <col min="11217" max="11222" width="0" style="1" hidden="1" customWidth="1"/>
    <col min="11223" max="11223" width="9" style="1" customWidth="1"/>
    <col min="11224" max="11229" width="8.85546875" style="1" customWidth="1"/>
    <col min="11230" max="11230" width="8.5703125" style="1" customWidth="1"/>
    <col min="11231" max="11231" width="9.140625" style="1"/>
    <col min="11232" max="11232" width="9.85546875" style="1" customWidth="1"/>
    <col min="11233" max="11233" width="13.7109375" style="1" customWidth="1"/>
    <col min="11234" max="11234" width="12" style="1" customWidth="1"/>
    <col min="11235" max="11235" width="9.140625" style="1"/>
    <col min="11236" max="11236" width="19.140625" style="1" customWidth="1"/>
    <col min="11237" max="11237" width="13.85546875" style="1" customWidth="1"/>
    <col min="11238" max="11238" width="11.7109375" style="1" customWidth="1"/>
    <col min="11239" max="11239" width="26.28515625" style="1" customWidth="1"/>
    <col min="11240" max="11248" width="10.7109375" style="1" customWidth="1"/>
    <col min="11249" max="11469" width="9.140625" style="1"/>
    <col min="11470" max="11470" width="11" style="1" customWidth="1"/>
    <col min="11471" max="11471" width="0.5703125" style="1" customWidth="1"/>
    <col min="11472" max="11472" width="26.28515625" style="1" customWidth="1"/>
    <col min="11473" max="11478" width="0" style="1" hidden="1" customWidth="1"/>
    <col min="11479" max="11479" width="9" style="1" customWidth="1"/>
    <col min="11480" max="11485" width="8.85546875" style="1" customWidth="1"/>
    <col min="11486" max="11486" width="8.5703125" style="1" customWidth="1"/>
    <col min="11487" max="11487" width="9.140625" style="1"/>
    <col min="11488" max="11488" width="9.85546875" style="1" customWidth="1"/>
    <col min="11489" max="11489" width="13.7109375" style="1" customWidth="1"/>
    <col min="11490" max="11490" width="12" style="1" customWidth="1"/>
    <col min="11491" max="11491" width="9.140625" style="1"/>
    <col min="11492" max="11492" width="19.140625" style="1" customWidth="1"/>
    <col min="11493" max="11493" width="13.85546875" style="1" customWidth="1"/>
    <col min="11494" max="11494" width="11.7109375" style="1" customWidth="1"/>
    <col min="11495" max="11495" width="26.28515625" style="1" customWidth="1"/>
    <col min="11496" max="11504" width="10.7109375" style="1" customWidth="1"/>
    <col min="11505" max="11725" width="9.140625" style="1"/>
    <col min="11726" max="11726" width="11" style="1" customWidth="1"/>
    <col min="11727" max="11727" width="0.5703125" style="1" customWidth="1"/>
    <col min="11728" max="11728" width="26.28515625" style="1" customWidth="1"/>
    <col min="11729" max="11734" width="0" style="1" hidden="1" customWidth="1"/>
    <col min="11735" max="11735" width="9" style="1" customWidth="1"/>
    <col min="11736" max="11741" width="8.85546875" style="1" customWidth="1"/>
    <col min="11742" max="11742" width="8.5703125" style="1" customWidth="1"/>
    <col min="11743" max="11743" width="9.140625" style="1"/>
    <col min="11744" max="11744" width="9.85546875" style="1" customWidth="1"/>
    <col min="11745" max="11745" width="13.7109375" style="1" customWidth="1"/>
    <col min="11746" max="11746" width="12" style="1" customWidth="1"/>
    <col min="11747" max="11747" width="9.140625" style="1"/>
    <col min="11748" max="11748" width="19.140625" style="1" customWidth="1"/>
    <col min="11749" max="11749" width="13.85546875" style="1" customWidth="1"/>
    <col min="11750" max="11750" width="11.7109375" style="1" customWidth="1"/>
    <col min="11751" max="11751" width="26.28515625" style="1" customWidth="1"/>
    <col min="11752" max="11760" width="10.7109375" style="1" customWidth="1"/>
    <col min="11761" max="11981" width="9.140625" style="1"/>
    <col min="11982" max="11982" width="11" style="1" customWidth="1"/>
    <col min="11983" max="11983" width="0.5703125" style="1" customWidth="1"/>
    <col min="11984" max="11984" width="26.28515625" style="1" customWidth="1"/>
    <col min="11985" max="11990" width="0" style="1" hidden="1" customWidth="1"/>
    <col min="11991" max="11991" width="9" style="1" customWidth="1"/>
    <col min="11992" max="11997" width="8.85546875" style="1" customWidth="1"/>
    <col min="11998" max="11998" width="8.5703125" style="1" customWidth="1"/>
    <col min="11999" max="11999" width="9.140625" style="1"/>
    <col min="12000" max="12000" width="9.85546875" style="1" customWidth="1"/>
    <col min="12001" max="12001" width="13.7109375" style="1" customWidth="1"/>
    <col min="12002" max="12002" width="12" style="1" customWidth="1"/>
    <col min="12003" max="12003" width="9.140625" style="1"/>
    <col min="12004" max="12004" width="19.140625" style="1" customWidth="1"/>
    <col min="12005" max="12005" width="13.85546875" style="1" customWidth="1"/>
    <col min="12006" max="12006" width="11.7109375" style="1" customWidth="1"/>
    <col min="12007" max="12007" width="26.28515625" style="1" customWidth="1"/>
    <col min="12008" max="12016" width="10.7109375" style="1" customWidth="1"/>
    <col min="12017" max="12237" width="9.140625" style="1"/>
    <col min="12238" max="12238" width="11" style="1" customWidth="1"/>
    <col min="12239" max="12239" width="0.5703125" style="1" customWidth="1"/>
    <col min="12240" max="12240" width="26.28515625" style="1" customWidth="1"/>
    <col min="12241" max="12246" width="0" style="1" hidden="1" customWidth="1"/>
    <col min="12247" max="12247" width="9" style="1" customWidth="1"/>
    <col min="12248" max="12253" width="8.85546875" style="1" customWidth="1"/>
    <col min="12254" max="12254" width="8.5703125" style="1" customWidth="1"/>
    <col min="12255" max="12255" width="9.140625" style="1"/>
    <col min="12256" max="12256" width="9.85546875" style="1" customWidth="1"/>
    <col min="12257" max="12257" width="13.7109375" style="1" customWidth="1"/>
    <col min="12258" max="12258" width="12" style="1" customWidth="1"/>
    <col min="12259" max="12259" width="9.140625" style="1"/>
    <col min="12260" max="12260" width="19.140625" style="1" customWidth="1"/>
    <col min="12261" max="12261" width="13.85546875" style="1" customWidth="1"/>
    <col min="12262" max="12262" width="11.7109375" style="1" customWidth="1"/>
    <col min="12263" max="12263" width="26.28515625" style="1" customWidth="1"/>
    <col min="12264" max="12272" width="10.7109375" style="1" customWidth="1"/>
    <col min="12273" max="12493" width="9.140625" style="1"/>
    <col min="12494" max="12494" width="11" style="1" customWidth="1"/>
    <col min="12495" max="12495" width="0.5703125" style="1" customWidth="1"/>
    <col min="12496" max="12496" width="26.28515625" style="1" customWidth="1"/>
    <col min="12497" max="12502" width="0" style="1" hidden="1" customWidth="1"/>
    <col min="12503" max="12503" width="9" style="1" customWidth="1"/>
    <col min="12504" max="12509" width="8.85546875" style="1" customWidth="1"/>
    <col min="12510" max="12510" width="8.5703125" style="1" customWidth="1"/>
    <col min="12511" max="12511" width="9.140625" style="1"/>
    <col min="12512" max="12512" width="9.85546875" style="1" customWidth="1"/>
    <col min="12513" max="12513" width="13.7109375" style="1" customWidth="1"/>
    <col min="12514" max="12514" width="12" style="1" customWidth="1"/>
    <col min="12515" max="12515" width="9.140625" style="1"/>
    <col min="12516" max="12516" width="19.140625" style="1" customWidth="1"/>
    <col min="12517" max="12517" width="13.85546875" style="1" customWidth="1"/>
    <col min="12518" max="12518" width="11.7109375" style="1" customWidth="1"/>
    <col min="12519" max="12519" width="26.28515625" style="1" customWidth="1"/>
    <col min="12520" max="12528" width="10.7109375" style="1" customWidth="1"/>
    <col min="12529" max="12749" width="9.140625" style="1"/>
    <col min="12750" max="12750" width="11" style="1" customWidth="1"/>
    <col min="12751" max="12751" width="0.5703125" style="1" customWidth="1"/>
    <col min="12752" max="12752" width="26.28515625" style="1" customWidth="1"/>
    <col min="12753" max="12758" width="0" style="1" hidden="1" customWidth="1"/>
    <col min="12759" max="12759" width="9" style="1" customWidth="1"/>
    <col min="12760" max="12765" width="8.85546875" style="1" customWidth="1"/>
    <col min="12766" max="12766" width="8.5703125" style="1" customWidth="1"/>
    <col min="12767" max="12767" width="9.140625" style="1"/>
    <col min="12768" max="12768" width="9.85546875" style="1" customWidth="1"/>
    <col min="12769" max="12769" width="13.7109375" style="1" customWidth="1"/>
    <col min="12770" max="12770" width="12" style="1" customWidth="1"/>
    <col min="12771" max="12771" width="9.140625" style="1"/>
    <col min="12772" max="12772" width="19.140625" style="1" customWidth="1"/>
    <col min="12773" max="12773" width="13.85546875" style="1" customWidth="1"/>
    <col min="12774" max="12774" width="11.7109375" style="1" customWidth="1"/>
    <col min="12775" max="12775" width="26.28515625" style="1" customWidth="1"/>
    <col min="12776" max="12784" width="10.7109375" style="1" customWidth="1"/>
    <col min="12785" max="13005" width="9.140625" style="1"/>
    <col min="13006" max="13006" width="11" style="1" customWidth="1"/>
    <col min="13007" max="13007" width="0.5703125" style="1" customWidth="1"/>
    <col min="13008" max="13008" width="26.28515625" style="1" customWidth="1"/>
    <col min="13009" max="13014" width="0" style="1" hidden="1" customWidth="1"/>
    <col min="13015" max="13015" width="9" style="1" customWidth="1"/>
    <col min="13016" max="13021" width="8.85546875" style="1" customWidth="1"/>
    <col min="13022" max="13022" width="8.5703125" style="1" customWidth="1"/>
    <col min="13023" max="13023" width="9.140625" style="1"/>
    <col min="13024" max="13024" width="9.85546875" style="1" customWidth="1"/>
    <col min="13025" max="13025" width="13.7109375" style="1" customWidth="1"/>
    <col min="13026" max="13026" width="12" style="1" customWidth="1"/>
    <col min="13027" max="13027" width="9.140625" style="1"/>
    <col min="13028" max="13028" width="19.140625" style="1" customWidth="1"/>
    <col min="13029" max="13029" width="13.85546875" style="1" customWidth="1"/>
    <col min="13030" max="13030" width="11.7109375" style="1" customWidth="1"/>
    <col min="13031" max="13031" width="26.28515625" style="1" customWidth="1"/>
    <col min="13032" max="13040" width="10.7109375" style="1" customWidth="1"/>
    <col min="13041" max="13261" width="9.140625" style="1"/>
    <col min="13262" max="13262" width="11" style="1" customWidth="1"/>
    <col min="13263" max="13263" width="0.5703125" style="1" customWidth="1"/>
    <col min="13264" max="13264" width="26.28515625" style="1" customWidth="1"/>
    <col min="13265" max="13270" width="0" style="1" hidden="1" customWidth="1"/>
    <col min="13271" max="13271" width="9" style="1" customWidth="1"/>
    <col min="13272" max="13277" width="8.85546875" style="1" customWidth="1"/>
    <col min="13278" max="13278" width="8.5703125" style="1" customWidth="1"/>
    <col min="13279" max="13279" width="9.140625" style="1"/>
    <col min="13280" max="13280" width="9.85546875" style="1" customWidth="1"/>
    <col min="13281" max="13281" width="13.7109375" style="1" customWidth="1"/>
    <col min="13282" max="13282" width="12" style="1" customWidth="1"/>
    <col min="13283" max="13283" width="9.140625" style="1"/>
    <col min="13284" max="13284" width="19.140625" style="1" customWidth="1"/>
    <col min="13285" max="13285" width="13.85546875" style="1" customWidth="1"/>
    <col min="13286" max="13286" width="11.7109375" style="1" customWidth="1"/>
    <col min="13287" max="13287" width="26.28515625" style="1" customWidth="1"/>
    <col min="13288" max="13296" width="10.7109375" style="1" customWidth="1"/>
    <col min="13297" max="13517" width="9.140625" style="1"/>
    <col min="13518" max="13518" width="11" style="1" customWidth="1"/>
    <col min="13519" max="13519" width="0.5703125" style="1" customWidth="1"/>
    <col min="13520" max="13520" width="26.28515625" style="1" customWidth="1"/>
    <col min="13521" max="13526" width="0" style="1" hidden="1" customWidth="1"/>
    <col min="13527" max="13527" width="9" style="1" customWidth="1"/>
    <col min="13528" max="13533" width="8.85546875" style="1" customWidth="1"/>
    <col min="13534" max="13534" width="8.5703125" style="1" customWidth="1"/>
    <col min="13535" max="13535" width="9.140625" style="1"/>
    <col min="13536" max="13536" width="9.85546875" style="1" customWidth="1"/>
    <col min="13537" max="13537" width="13.7109375" style="1" customWidth="1"/>
    <col min="13538" max="13538" width="12" style="1" customWidth="1"/>
    <col min="13539" max="13539" width="9.140625" style="1"/>
    <col min="13540" max="13540" width="19.140625" style="1" customWidth="1"/>
    <col min="13541" max="13541" width="13.85546875" style="1" customWidth="1"/>
    <col min="13542" max="13542" width="11.7109375" style="1" customWidth="1"/>
    <col min="13543" max="13543" width="26.28515625" style="1" customWidth="1"/>
    <col min="13544" max="13552" width="10.7109375" style="1" customWidth="1"/>
    <col min="13553" max="13773" width="9.140625" style="1"/>
    <col min="13774" max="13774" width="11" style="1" customWidth="1"/>
    <col min="13775" max="13775" width="0.5703125" style="1" customWidth="1"/>
    <col min="13776" max="13776" width="26.28515625" style="1" customWidth="1"/>
    <col min="13777" max="13782" width="0" style="1" hidden="1" customWidth="1"/>
    <col min="13783" max="13783" width="9" style="1" customWidth="1"/>
    <col min="13784" max="13789" width="8.85546875" style="1" customWidth="1"/>
    <col min="13790" max="13790" width="8.5703125" style="1" customWidth="1"/>
    <col min="13791" max="13791" width="9.140625" style="1"/>
    <col min="13792" max="13792" width="9.85546875" style="1" customWidth="1"/>
    <col min="13793" max="13793" width="13.7109375" style="1" customWidth="1"/>
    <col min="13794" max="13794" width="12" style="1" customWidth="1"/>
    <col min="13795" max="13795" width="9.140625" style="1"/>
    <col min="13796" max="13796" width="19.140625" style="1" customWidth="1"/>
    <col min="13797" max="13797" width="13.85546875" style="1" customWidth="1"/>
    <col min="13798" max="13798" width="11.7109375" style="1" customWidth="1"/>
    <col min="13799" max="13799" width="26.28515625" style="1" customWidth="1"/>
    <col min="13800" max="13808" width="10.7109375" style="1" customWidth="1"/>
    <col min="13809" max="14029" width="9.140625" style="1"/>
    <col min="14030" max="14030" width="11" style="1" customWidth="1"/>
    <col min="14031" max="14031" width="0.5703125" style="1" customWidth="1"/>
    <col min="14032" max="14032" width="26.28515625" style="1" customWidth="1"/>
    <col min="14033" max="14038" width="0" style="1" hidden="1" customWidth="1"/>
    <col min="14039" max="14039" width="9" style="1" customWidth="1"/>
    <col min="14040" max="14045" width="8.85546875" style="1" customWidth="1"/>
    <col min="14046" max="14046" width="8.5703125" style="1" customWidth="1"/>
    <col min="14047" max="14047" width="9.140625" style="1"/>
    <col min="14048" max="14048" width="9.85546875" style="1" customWidth="1"/>
    <col min="14049" max="14049" width="13.7109375" style="1" customWidth="1"/>
    <col min="14050" max="14050" width="12" style="1" customWidth="1"/>
    <col min="14051" max="14051" width="9.140625" style="1"/>
    <col min="14052" max="14052" width="19.140625" style="1" customWidth="1"/>
    <col min="14053" max="14053" width="13.85546875" style="1" customWidth="1"/>
    <col min="14054" max="14054" width="11.7109375" style="1" customWidth="1"/>
    <col min="14055" max="14055" width="26.28515625" style="1" customWidth="1"/>
    <col min="14056" max="14064" width="10.7109375" style="1" customWidth="1"/>
    <col min="14065" max="14285" width="9.140625" style="1"/>
    <col min="14286" max="14286" width="11" style="1" customWidth="1"/>
    <col min="14287" max="14287" width="0.5703125" style="1" customWidth="1"/>
    <col min="14288" max="14288" width="26.28515625" style="1" customWidth="1"/>
    <col min="14289" max="14294" width="0" style="1" hidden="1" customWidth="1"/>
    <col min="14295" max="14295" width="9" style="1" customWidth="1"/>
    <col min="14296" max="14301" width="8.85546875" style="1" customWidth="1"/>
    <col min="14302" max="14302" width="8.5703125" style="1" customWidth="1"/>
    <col min="14303" max="14303" width="9.140625" style="1"/>
    <col min="14304" max="14304" width="9.85546875" style="1" customWidth="1"/>
    <col min="14305" max="14305" width="13.7109375" style="1" customWidth="1"/>
    <col min="14306" max="14306" width="12" style="1" customWidth="1"/>
    <col min="14307" max="14307" width="9.140625" style="1"/>
    <col min="14308" max="14308" width="19.140625" style="1" customWidth="1"/>
    <col min="14309" max="14309" width="13.85546875" style="1" customWidth="1"/>
    <col min="14310" max="14310" width="11.7109375" style="1" customWidth="1"/>
    <col min="14311" max="14311" width="26.28515625" style="1" customWidth="1"/>
    <col min="14312" max="14320" width="10.7109375" style="1" customWidth="1"/>
    <col min="14321" max="14541" width="9.140625" style="1"/>
    <col min="14542" max="14542" width="11" style="1" customWidth="1"/>
    <col min="14543" max="14543" width="0.5703125" style="1" customWidth="1"/>
    <col min="14544" max="14544" width="26.28515625" style="1" customWidth="1"/>
    <col min="14545" max="14550" width="0" style="1" hidden="1" customWidth="1"/>
    <col min="14551" max="14551" width="9" style="1" customWidth="1"/>
    <col min="14552" max="14557" width="8.85546875" style="1" customWidth="1"/>
    <col min="14558" max="14558" width="8.5703125" style="1" customWidth="1"/>
    <col min="14559" max="14559" width="9.140625" style="1"/>
    <col min="14560" max="14560" width="9.85546875" style="1" customWidth="1"/>
    <col min="14561" max="14561" width="13.7109375" style="1" customWidth="1"/>
    <col min="14562" max="14562" width="12" style="1" customWidth="1"/>
    <col min="14563" max="14563" width="9.140625" style="1"/>
    <col min="14564" max="14564" width="19.140625" style="1" customWidth="1"/>
    <col min="14565" max="14565" width="13.85546875" style="1" customWidth="1"/>
    <col min="14566" max="14566" width="11.7109375" style="1" customWidth="1"/>
    <col min="14567" max="14567" width="26.28515625" style="1" customWidth="1"/>
    <col min="14568" max="14576" width="10.7109375" style="1" customWidth="1"/>
    <col min="14577" max="14797" width="9.140625" style="1"/>
    <col min="14798" max="14798" width="11" style="1" customWidth="1"/>
    <col min="14799" max="14799" width="0.5703125" style="1" customWidth="1"/>
    <col min="14800" max="14800" width="26.28515625" style="1" customWidth="1"/>
    <col min="14801" max="14806" width="0" style="1" hidden="1" customWidth="1"/>
    <col min="14807" max="14807" width="9" style="1" customWidth="1"/>
    <col min="14808" max="14813" width="8.85546875" style="1" customWidth="1"/>
    <col min="14814" max="14814" width="8.5703125" style="1" customWidth="1"/>
    <col min="14815" max="14815" width="9.140625" style="1"/>
    <col min="14816" max="14816" width="9.85546875" style="1" customWidth="1"/>
    <col min="14817" max="14817" width="13.7109375" style="1" customWidth="1"/>
    <col min="14818" max="14818" width="12" style="1" customWidth="1"/>
    <col min="14819" max="14819" width="9.140625" style="1"/>
    <col min="14820" max="14820" width="19.140625" style="1" customWidth="1"/>
    <col min="14821" max="14821" width="13.85546875" style="1" customWidth="1"/>
    <col min="14822" max="14822" width="11.7109375" style="1" customWidth="1"/>
    <col min="14823" max="14823" width="26.28515625" style="1" customWidth="1"/>
    <col min="14824" max="14832" width="10.7109375" style="1" customWidth="1"/>
    <col min="14833" max="15053" width="9.140625" style="1"/>
    <col min="15054" max="15054" width="11" style="1" customWidth="1"/>
    <col min="15055" max="15055" width="0.5703125" style="1" customWidth="1"/>
    <col min="15056" max="15056" width="26.28515625" style="1" customWidth="1"/>
    <col min="15057" max="15062" width="0" style="1" hidden="1" customWidth="1"/>
    <col min="15063" max="15063" width="9" style="1" customWidth="1"/>
    <col min="15064" max="15069" width="8.85546875" style="1" customWidth="1"/>
    <col min="15070" max="15070" width="8.5703125" style="1" customWidth="1"/>
    <col min="15071" max="15071" width="9.140625" style="1"/>
    <col min="15072" max="15072" width="9.85546875" style="1" customWidth="1"/>
    <col min="15073" max="15073" width="13.7109375" style="1" customWidth="1"/>
    <col min="15074" max="15074" width="12" style="1" customWidth="1"/>
    <col min="15075" max="15075" width="9.140625" style="1"/>
    <col min="15076" max="15076" width="19.140625" style="1" customWidth="1"/>
    <col min="15077" max="15077" width="13.85546875" style="1" customWidth="1"/>
    <col min="15078" max="15078" width="11.7109375" style="1" customWidth="1"/>
    <col min="15079" max="15079" width="26.28515625" style="1" customWidth="1"/>
    <col min="15080" max="15088" width="10.7109375" style="1" customWidth="1"/>
    <col min="15089" max="15309" width="9.140625" style="1"/>
    <col min="15310" max="15310" width="11" style="1" customWidth="1"/>
    <col min="15311" max="15311" width="0.5703125" style="1" customWidth="1"/>
    <col min="15312" max="15312" width="26.28515625" style="1" customWidth="1"/>
    <col min="15313" max="15318" width="0" style="1" hidden="1" customWidth="1"/>
    <col min="15319" max="15319" width="9" style="1" customWidth="1"/>
    <col min="15320" max="15325" width="8.85546875" style="1" customWidth="1"/>
    <col min="15326" max="15326" width="8.5703125" style="1" customWidth="1"/>
    <col min="15327" max="15327" width="9.140625" style="1"/>
    <col min="15328" max="15328" width="9.85546875" style="1" customWidth="1"/>
    <col min="15329" max="15329" width="13.7109375" style="1" customWidth="1"/>
    <col min="15330" max="15330" width="12" style="1" customWidth="1"/>
    <col min="15331" max="15331" width="9.140625" style="1"/>
    <col min="15332" max="15332" width="19.140625" style="1" customWidth="1"/>
    <col min="15333" max="15333" width="13.85546875" style="1" customWidth="1"/>
    <col min="15334" max="15334" width="11.7109375" style="1" customWidth="1"/>
    <col min="15335" max="15335" width="26.28515625" style="1" customWidth="1"/>
    <col min="15336" max="15344" width="10.7109375" style="1" customWidth="1"/>
    <col min="15345" max="15565" width="9.140625" style="1"/>
    <col min="15566" max="15566" width="11" style="1" customWidth="1"/>
    <col min="15567" max="15567" width="0.5703125" style="1" customWidth="1"/>
    <col min="15568" max="15568" width="26.28515625" style="1" customWidth="1"/>
    <col min="15569" max="15574" width="0" style="1" hidden="1" customWidth="1"/>
    <col min="15575" max="15575" width="9" style="1" customWidth="1"/>
    <col min="15576" max="15581" width="8.85546875" style="1" customWidth="1"/>
    <col min="15582" max="15582" width="8.5703125" style="1" customWidth="1"/>
    <col min="15583" max="15583" width="9.140625" style="1"/>
    <col min="15584" max="15584" width="9.85546875" style="1" customWidth="1"/>
    <col min="15585" max="15585" width="13.7109375" style="1" customWidth="1"/>
    <col min="15586" max="15586" width="12" style="1" customWidth="1"/>
    <col min="15587" max="15587" width="9.140625" style="1"/>
    <col min="15588" max="15588" width="19.140625" style="1" customWidth="1"/>
    <col min="15589" max="15589" width="13.85546875" style="1" customWidth="1"/>
    <col min="15590" max="15590" width="11.7109375" style="1" customWidth="1"/>
    <col min="15591" max="15591" width="26.28515625" style="1" customWidth="1"/>
    <col min="15592" max="15600" width="10.7109375" style="1" customWidth="1"/>
    <col min="15601" max="15821" width="9.140625" style="1"/>
    <col min="15822" max="15822" width="11" style="1" customWidth="1"/>
    <col min="15823" max="15823" width="0.5703125" style="1" customWidth="1"/>
    <col min="15824" max="15824" width="26.28515625" style="1" customWidth="1"/>
    <col min="15825" max="15830" width="0" style="1" hidden="1" customWidth="1"/>
    <col min="15831" max="15831" width="9" style="1" customWidth="1"/>
    <col min="15832" max="15837" width="8.85546875" style="1" customWidth="1"/>
    <col min="15838" max="15838" width="8.5703125" style="1" customWidth="1"/>
    <col min="15839" max="15839" width="9.140625" style="1"/>
    <col min="15840" max="15840" width="9.85546875" style="1" customWidth="1"/>
    <col min="15841" max="15841" width="13.7109375" style="1" customWidth="1"/>
    <col min="15842" max="15842" width="12" style="1" customWidth="1"/>
    <col min="15843" max="15843" width="9.140625" style="1"/>
    <col min="15844" max="15844" width="19.140625" style="1" customWidth="1"/>
    <col min="15845" max="15845" width="13.85546875" style="1" customWidth="1"/>
    <col min="15846" max="15846" width="11.7109375" style="1" customWidth="1"/>
    <col min="15847" max="15847" width="26.28515625" style="1" customWidth="1"/>
    <col min="15848" max="15856" width="10.7109375" style="1" customWidth="1"/>
    <col min="15857" max="16077" width="9.140625" style="1"/>
    <col min="16078" max="16078" width="11" style="1" customWidth="1"/>
    <col min="16079" max="16079" width="0.5703125" style="1" customWidth="1"/>
    <col min="16080" max="16080" width="26.28515625" style="1" customWidth="1"/>
    <col min="16081" max="16086" width="0" style="1" hidden="1" customWidth="1"/>
    <col min="16087" max="16087" width="9" style="1" customWidth="1"/>
    <col min="16088" max="16093" width="8.85546875" style="1" customWidth="1"/>
    <col min="16094" max="16094" width="8.5703125" style="1" customWidth="1"/>
    <col min="16095" max="16095" width="9.140625" style="1"/>
    <col min="16096" max="16096" width="9.85546875" style="1" customWidth="1"/>
    <col min="16097" max="16097" width="13.7109375" style="1" customWidth="1"/>
    <col min="16098" max="16098" width="12" style="1" customWidth="1"/>
    <col min="16099" max="16099" width="9.140625" style="1"/>
    <col min="16100" max="16100" width="19.140625" style="1" customWidth="1"/>
    <col min="16101" max="16101" width="13.85546875" style="1" customWidth="1"/>
    <col min="16102" max="16102" width="11.7109375" style="1" customWidth="1"/>
    <col min="16103" max="16103" width="26.28515625" style="1" customWidth="1"/>
    <col min="16104" max="16112" width="10.7109375" style="1" customWidth="1"/>
    <col min="16113" max="16384" width="9.140625" style="1"/>
  </cols>
  <sheetData>
    <row r="1" spans="1:17" x14ac:dyDescent="0.2">
      <c r="L1" s="85" t="s">
        <v>80</v>
      </c>
      <c r="M1" s="86"/>
      <c r="N1" s="85"/>
      <c r="O1" s="85"/>
      <c r="P1" s="85"/>
      <c r="Q1" s="85"/>
    </row>
    <row r="2" spans="1:17" ht="18.75" customHeight="1" x14ac:dyDescent="0.3">
      <c r="A2" s="4" t="s">
        <v>0</v>
      </c>
      <c r="B2" s="5"/>
      <c r="C2" s="5"/>
      <c r="D2" s="5"/>
      <c r="E2" s="5"/>
      <c r="F2" s="81"/>
      <c r="G2" s="5"/>
      <c r="H2" s="5"/>
      <c r="I2" s="5"/>
      <c r="J2" s="5"/>
      <c r="K2" s="5"/>
      <c r="L2" s="90" t="s">
        <v>76</v>
      </c>
      <c r="M2" s="91"/>
    </row>
    <row r="3" spans="1:17" ht="21.75" customHeight="1" x14ac:dyDescent="0.3">
      <c r="A3" s="4" t="s">
        <v>56</v>
      </c>
      <c r="B3" s="5"/>
      <c r="C3" s="5"/>
      <c r="D3" s="5"/>
      <c r="E3" s="5"/>
      <c r="F3" s="81"/>
      <c r="G3" s="5"/>
      <c r="H3" s="5"/>
      <c r="I3" s="5"/>
      <c r="J3" s="5"/>
      <c r="K3" s="5"/>
      <c r="L3" s="91"/>
      <c r="M3" s="91"/>
    </row>
    <row r="4" spans="1:17" ht="18.75" customHeight="1" x14ac:dyDescent="0.3">
      <c r="A4" s="4" t="s">
        <v>1</v>
      </c>
      <c r="B4" s="5"/>
      <c r="C4" s="5"/>
      <c r="D4" s="5"/>
      <c r="E4" s="5"/>
      <c r="F4" s="81"/>
      <c r="G4" s="5"/>
      <c r="H4" s="5"/>
      <c r="I4" s="5"/>
      <c r="J4" s="5"/>
      <c r="K4" s="5"/>
      <c r="L4" s="92"/>
      <c r="M4" s="92"/>
    </row>
    <row r="5" spans="1:17" ht="52.5" customHeight="1" x14ac:dyDescent="0.25">
      <c r="A5" s="6"/>
      <c r="B5" s="7"/>
      <c r="C5" s="7"/>
      <c r="D5" s="7"/>
      <c r="E5" s="7"/>
      <c r="F5" s="82"/>
      <c r="G5" s="7"/>
      <c r="H5" s="7"/>
      <c r="I5" s="7"/>
      <c r="J5" s="7"/>
      <c r="K5" s="8"/>
      <c r="L5" s="93" t="s">
        <v>2</v>
      </c>
      <c r="M5" s="94"/>
    </row>
    <row r="6" spans="1:17" s="14" customFormat="1" x14ac:dyDescent="0.2">
      <c r="A6" s="9" t="s">
        <v>3</v>
      </c>
      <c r="B6" s="74">
        <v>2014</v>
      </c>
      <c r="C6" s="11">
        <v>2015</v>
      </c>
      <c r="D6" s="11">
        <v>2020</v>
      </c>
      <c r="E6" s="10">
        <v>2025</v>
      </c>
      <c r="F6" s="75" t="s">
        <v>78</v>
      </c>
      <c r="G6" s="10">
        <v>2030</v>
      </c>
      <c r="H6" s="75" t="s">
        <v>77</v>
      </c>
      <c r="I6" s="10">
        <v>2035</v>
      </c>
      <c r="J6" s="10">
        <v>2040</v>
      </c>
      <c r="K6" s="10">
        <v>2045</v>
      </c>
      <c r="L6" s="12" t="s">
        <v>4</v>
      </c>
      <c r="M6" s="13" t="s">
        <v>5</v>
      </c>
    </row>
    <row r="7" spans="1:17" x14ac:dyDescent="0.2">
      <c r="A7" s="15"/>
      <c r="L7" s="16"/>
      <c r="M7" s="17"/>
    </row>
    <row r="8" spans="1:17" s="23" customFormat="1" x14ac:dyDescent="0.2">
      <c r="A8" s="18" t="s">
        <v>6</v>
      </c>
      <c r="B8" s="70">
        <f>TREND(C8:D8,$C$6:$D$6,$B$6)</f>
        <v>292.67639999999847</v>
      </c>
      <c r="C8" s="19">
        <v>297.11200000000002</v>
      </c>
      <c r="D8" s="19">
        <v>319.29000000000002</v>
      </c>
      <c r="E8" s="19">
        <v>341.01900000000001</v>
      </c>
      <c r="F8" s="87">
        <f>E8/B8</f>
        <v>1.1651742333854107</v>
      </c>
      <c r="G8" s="19">
        <v>362.524</v>
      </c>
      <c r="H8" s="87">
        <f>G8/B8</f>
        <v>1.2386512885904086</v>
      </c>
      <c r="I8" s="19">
        <v>380.59399999999999</v>
      </c>
      <c r="J8" s="19">
        <v>396.233</v>
      </c>
      <c r="K8" s="19">
        <v>411.87200000000001</v>
      </c>
      <c r="L8" s="21">
        <f>K8-C8</f>
        <v>114.75999999999999</v>
      </c>
      <c r="M8" s="22">
        <f>L8/C8</f>
        <v>0.38625164920972554</v>
      </c>
    </row>
    <row r="9" spans="1:17" s="26" customFormat="1" x14ac:dyDescent="0.2">
      <c r="A9" s="18" t="s">
        <v>7</v>
      </c>
      <c r="B9" s="70">
        <f t="shared" ref="B9:B10" si="0">TREND(C9:D9,$C$6:$D$6,$B$6)</f>
        <v>102.50919999999996</v>
      </c>
      <c r="C9" s="19">
        <v>103.64400000000001</v>
      </c>
      <c r="D9" s="19">
        <v>109.318</v>
      </c>
      <c r="E9" s="19">
        <v>115.238</v>
      </c>
      <c r="F9" s="87">
        <f t="shared" ref="F9:F66" si="1">E9/B9</f>
        <v>1.1241722694158187</v>
      </c>
      <c r="G9" s="19">
        <v>120.666</v>
      </c>
      <c r="H9" s="87">
        <f t="shared" ref="H9:H66" si="2">G9/B9</f>
        <v>1.1771236142707195</v>
      </c>
      <c r="I9" s="19">
        <v>125.837</v>
      </c>
      <c r="J9" s="19">
        <v>131.149</v>
      </c>
      <c r="K9" s="19">
        <v>136.27600000000001</v>
      </c>
      <c r="L9" s="21">
        <f>K9-C9</f>
        <v>32.632000000000005</v>
      </c>
      <c r="M9" s="22">
        <f>L9/C9</f>
        <v>0.31484697618771951</v>
      </c>
    </row>
    <row r="10" spans="1:17" s="23" customFormat="1" x14ac:dyDescent="0.2">
      <c r="A10" s="18" t="s">
        <v>8</v>
      </c>
      <c r="B10" s="70">
        <f t="shared" si="0"/>
        <v>70.296200000000226</v>
      </c>
      <c r="C10" s="19">
        <v>71.191000000000003</v>
      </c>
      <c r="D10" s="19">
        <v>75.665000000000006</v>
      </c>
      <c r="E10" s="19">
        <v>80.778999999999996</v>
      </c>
      <c r="F10" s="87">
        <f t="shared" si="1"/>
        <v>1.1491232812015406</v>
      </c>
      <c r="G10" s="19">
        <v>84.117999999999995</v>
      </c>
      <c r="H10" s="87">
        <f t="shared" si="2"/>
        <v>1.1966222925278995</v>
      </c>
      <c r="I10" s="19">
        <v>87.847999999999999</v>
      </c>
      <c r="J10" s="19">
        <v>92.897999999999996</v>
      </c>
      <c r="K10" s="19">
        <v>107.08199999999999</v>
      </c>
      <c r="L10" s="21">
        <f>K10-C10</f>
        <v>35.890999999999991</v>
      </c>
      <c r="M10" s="22">
        <f>L10/C10</f>
        <v>0.50415080557935676</v>
      </c>
    </row>
    <row r="11" spans="1:17" x14ac:dyDescent="0.2">
      <c r="A11" s="15"/>
      <c r="B11" s="72"/>
      <c r="C11" s="25"/>
      <c r="D11" s="25"/>
      <c r="E11" s="25"/>
      <c r="F11" s="87"/>
      <c r="G11" s="25"/>
      <c r="H11" s="87"/>
      <c r="I11" s="25"/>
      <c r="J11" s="25"/>
      <c r="K11" s="25"/>
      <c r="L11" s="21"/>
      <c r="M11" s="28"/>
    </row>
    <row r="12" spans="1:17" s="14" customFormat="1" x14ac:dyDescent="0.2">
      <c r="A12" s="29" t="s">
        <v>10</v>
      </c>
      <c r="B12" s="76">
        <f t="shared" ref="B12" si="3">SUM(B8:B10)</f>
        <v>465.48179999999866</v>
      </c>
      <c r="C12" s="30">
        <f t="shared" ref="C12:K12" si="4">SUM(C8:C10)</f>
        <v>471.947</v>
      </c>
      <c r="D12" s="30">
        <f t="shared" si="4"/>
        <v>504.27300000000002</v>
      </c>
      <c r="E12" s="30">
        <f t="shared" si="4"/>
        <v>537.03600000000006</v>
      </c>
      <c r="F12" s="88">
        <f t="shared" si="1"/>
        <v>1.1537207254934598</v>
      </c>
      <c r="G12" s="30">
        <f t="shared" si="4"/>
        <v>567.30799999999999</v>
      </c>
      <c r="H12" s="88">
        <f t="shared" si="2"/>
        <v>1.2187544174659495</v>
      </c>
      <c r="I12" s="30">
        <f t="shared" si="4"/>
        <v>594.279</v>
      </c>
      <c r="J12" s="30">
        <f t="shared" si="4"/>
        <v>620.28000000000009</v>
      </c>
      <c r="K12" s="30">
        <f t="shared" si="4"/>
        <v>655.23</v>
      </c>
      <c r="L12" s="21">
        <f>K12-C12</f>
        <v>183.28300000000002</v>
      </c>
      <c r="M12" s="31">
        <f>L12/C12</f>
        <v>0.38835504834229273</v>
      </c>
    </row>
    <row r="13" spans="1:17" x14ac:dyDescent="0.2">
      <c r="A13" s="15"/>
      <c r="B13" s="72"/>
      <c r="C13" s="25"/>
      <c r="D13" s="25"/>
      <c r="E13" s="25"/>
      <c r="F13" s="87"/>
      <c r="G13" s="25"/>
      <c r="H13" s="87"/>
      <c r="I13" s="25"/>
      <c r="J13" s="25"/>
      <c r="K13" s="25"/>
      <c r="L13" s="21"/>
      <c r="M13" s="28"/>
    </row>
    <row r="14" spans="1:17" s="23" customFormat="1" x14ac:dyDescent="0.2">
      <c r="A14" s="18" t="s">
        <v>11</v>
      </c>
      <c r="B14" s="70">
        <f>TREND(C14:D14,$C$6:$D$6,$B$6)</f>
        <v>371.60000000000036</v>
      </c>
      <c r="C14" s="19">
        <v>374.85</v>
      </c>
      <c r="D14" s="19">
        <v>391.1</v>
      </c>
      <c r="E14" s="19">
        <v>405.56200000000001</v>
      </c>
      <c r="F14" s="87">
        <f t="shared" si="1"/>
        <v>1.091393972012916</v>
      </c>
      <c r="G14" s="19">
        <v>422.34199999999998</v>
      </c>
      <c r="H14" s="87">
        <f t="shared" si="2"/>
        <v>1.136550053821312</v>
      </c>
      <c r="I14" s="19">
        <v>438.08699999999999</v>
      </c>
      <c r="J14" s="19">
        <v>450.92200000000003</v>
      </c>
      <c r="K14" s="19">
        <v>461.94299999999998</v>
      </c>
      <c r="L14" s="21">
        <f>K14-C14</f>
        <v>87.092999999999961</v>
      </c>
      <c r="M14" s="22">
        <f>L14/C14</f>
        <v>0.23234093637454969</v>
      </c>
    </row>
    <row r="15" spans="1:17" s="14" customFormat="1" x14ac:dyDescent="0.2">
      <c r="A15" s="15" t="s">
        <v>12</v>
      </c>
      <c r="B15" s="70">
        <f t="shared" ref="B15:B20" si="5">TREND(C15:D15,$C$6:$D$6,$B$6)</f>
        <v>26.045999999999935</v>
      </c>
      <c r="C15" s="25">
        <v>26.448</v>
      </c>
      <c r="D15" s="25">
        <v>28.457999999999998</v>
      </c>
      <c r="E15" s="33">
        <v>30.800999999999998</v>
      </c>
      <c r="F15" s="87">
        <f t="shared" si="1"/>
        <v>1.1825616217461443</v>
      </c>
      <c r="G15" s="33">
        <v>32.465000000000003</v>
      </c>
      <c r="H15" s="87">
        <f t="shared" si="2"/>
        <v>1.2464485909544685</v>
      </c>
      <c r="I15" s="33">
        <v>33.999000000000002</v>
      </c>
      <c r="J15" s="33">
        <v>35.362000000000002</v>
      </c>
      <c r="K15" s="19">
        <v>36.767000000000003</v>
      </c>
      <c r="L15" s="21">
        <f t="shared" ref="L15:L20" si="6">K15-C15</f>
        <v>10.319000000000003</v>
      </c>
      <c r="M15" s="22">
        <f t="shared" ref="M15:M20" si="7">L15/C15</f>
        <v>0.3901618269812463</v>
      </c>
    </row>
    <row r="16" spans="1:17" s="14" customFormat="1" x14ac:dyDescent="0.2">
      <c r="A16" s="15" t="s">
        <v>14</v>
      </c>
      <c r="B16" s="70">
        <f t="shared" si="5"/>
        <v>24.37399999999991</v>
      </c>
      <c r="C16" s="25">
        <v>24.651</v>
      </c>
      <c r="D16" s="25">
        <v>26.036000000000001</v>
      </c>
      <c r="E16" s="33">
        <v>27.547999999999998</v>
      </c>
      <c r="F16" s="87">
        <f t="shared" si="1"/>
        <v>1.1302207270041889</v>
      </c>
      <c r="G16" s="33">
        <v>28.884</v>
      </c>
      <c r="H16" s="87">
        <f t="shared" si="2"/>
        <v>1.1850332321326047</v>
      </c>
      <c r="I16" s="33">
        <v>30.478999999999999</v>
      </c>
      <c r="J16" s="33">
        <v>32.082000000000001</v>
      </c>
      <c r="K16" s="19">
        <v>33.408999999999999</v>
      </c>
      <c r="L16" s="21">
        <f t="shared" si="6"/>
        <v>8.7579999999999991</v>
      </c>
      <c r="M16" s="22">
        <f t="shared" si="7"/>
        <v>0.35527970467729503</v>
      </c>
    </row>
    <row r="17" spans="1:16" s="27" customFormat="1" x14ac:dyDescent="0.2">
      <c r="A17" s="15" t="s">
        <v>15</v>
      </c>
      <c r="B17" s="70">
        <f t="shared" si="5"/>
        <v>318.51800000000003</v>
      </c>
      <c r="C17" s="25">
        <v>321.14299999999997</v>
      </c>
      <c r="D17" s="25">
        <v>334.26799999999997</v>
      </c>
      <c r="E17" s="25">
        <v>343.86500000000001</v>
      </c>
      <c r="F17" s="87">
        <f t="shared" si="1"/>
        <v>1.0795779202431259</v>
      </c>
      <c r="G17" s="25">
        <v>355.49400000000003</v>
      </c>
      <c r="H17" s="87">
        <f t="shared" si="2"/>
        <v>1.1160876308403294</v>
      </c>
      <c r="I17" s="25">
        <v>363.28300000000002</v>
      </c>
      <c r="J17" s="25">
        <v>370.02300000000002</v>
      </c>
      <c r="K17" s="25">
        <v>376.78699999999998</v>
      </c>
      <c r="L17" s="21">
        <f t="shared" si="6"/>
        <v>55.644000000000005</v>
      </c>
      <c r="M17" s="22">
        <f t="shared" si="7"/>
        <v>0.17326860619723927</v>
      </c>
    </row>
    <row r="18" spans="1:16" s="23" customFormat="1" x14ac:dyDescent="0.2">
      <c r="A18" s="18" t="s">
        <v>16</v>
      </c>
      <c r="B18" s="70">
        <f t="shared" si="5"/>
        <v>400.49339999999938</v>
      </c>
      <c r="C18" s="19">
        <v>403.93599999999998</v>
      </c>
      <c r="D18" s="19">
        <v>421.149</v>
      </c>
      <c r="E18" s="19">
        <v>444.495</v>
      </c>
      <c r="F18" s="87">
        <f t="shared" si="1"/>
        <v>1.1098684772333345</v>
      </c>
      <c r="G18" s="19">
        <v>467.75299999999999</v>
      </c>
      <c r="H18" s="87">
        <f t="shared" si="2"/>
        <v>1.1679418437357536</v>
      </c>
      <c r="I18" s="19">
        <v>490.15199999999999</v>
      </c>
      <c r="J18" s="19">
        <v>511.87</v>
      </c>
      <c r="K18" s="19">
        <v>531.83799999999997</v>
      </c>
      <c r="L18" s="21">
        <f t="shared" si="6"/>
        <v>127.90199999999999</v>
      </c>
      <c r="M18" s="22">
        <f t="shared" si="7"/>
        <v>0.31663926958726135</v>
      </c>
    </row>
    <row r="19" spans="1:16" s="23" customFormat="1" x14ac:dyDescent="0.2">
      <c r="A19" s="18" t="s">
        <v>9</v>
      </c>
      <c r="B19" s="70">
        <f t="shared" si="5"/>
        <v>9.1239999999999952</v>
      </c>
      <c r="C19" s="19">
        <v>9.2279999999999998</v>
      </c>
      <c r="D19" s="19">
        <v>9.7479999999999993</v>
      </c>
      <c r="E19" s="19">
        <v>9.8979999999999997</v>
      </c>
      <c r="F19" s="87">
        <f t="shared" si="1"/>
        <v>1.0848312143796586</v>
      </c>
      <c r="G19" s="19">
        <v>10.048</v>
      </c>
      <c r="H19" s="87">
        <f t="shared" si="2"/>
        <v>1.1012713722051737</v>
      </c>
      <c r="I19" s="19">
        <v>10.198</v>
      </c>
      <c r="J19" s="19">
        <v>10.348000000000001</v>
      </c>
      <c r="K19" s="19">
        <v>10.497999999999999</v>
      </c>
      <c r="L19" s="21">
        <f t="shared" si="6"/>
        <v>1.2699999999999996</v>
      </c>
      <c r="M19" s="22">
        <f t="shared" si="7"/>
        <v>0.13762462071954915</v>
      </c>
    </row>
    <row r="20" spans="1:16" s="23" customFormat="1" x14ac:dyDescent="0.2">
      <c r="A20" s="18" t="s">
        <v>18</v>
      </c>
      <c r="B20" s="70">
        <f t="shared" si="5"/>
        <v>5.3600000000000136</v>
      </c>
      <c r="C20" s="19">
        <v>5.5</v>
      </c>
      <c r="D20" s="19">
        <v>6.2</v>
      </c>
      <c r="E20" s="19">
        <v>6.9</v>
      </c>
      <c r="F20" s="87">
        <f t="shared" si="1"/>
        <v>1.2873134328358178</v>
      </c>
      <c r="G20" s="19">
        <v>7.4</v>
      </c>
      <c r="H20" s="87">
        <f t="shared" si="2"/>
        <v>1.3805970149253697</v>
      </c>
      <c r="I20" s="19">
        <v>7.7</v>
      </c>
      <c r="J20" s="19">
        <v>7.9</v>
      </c>
      <c r="K20" s="19">
        <v>8.1</v>
      </c>
      <c r="L20" s="21">
        <f t="shared" si="6"/>
        <v>2.5999999999999996</v>
      </c>
      <c r="M20" s="22">
        <f t="shared" si="7"/>
        <v>0.47272727272727266</v>
      </c>
    </row>
    <row r="21" spans="1:16" s="71" customFormat="1" x14ac:dyDescent="0.2">
      <c r="A21" s="69" t="s">
        <v>79</v>
      </c>
      <c r="B21" s="70">
        <f t="shared" ref="B21" si="8">SUM(B18:B20)</f>
        <v>414.97739999999942</v>
      </c>
      <c r="C21" s="70">
        <f t="shared" ref="C21:E21" si="9">SUM(C18:C20)</f>
        <v>418.66399999999999</v>
      </c>
      <c r="D21" s="70">
        <f t="shared" si="9"/>
        <v>437.09699999999998</v>
      </c>
      <c r="E21" s="70">
        <f t="shared" si="9"/>
        <v>461.29300000000001</v>
      </c>
      <c r="F21" s="87">
        <f t="shared" si="1"/>
        <v>1.1116099334566187</v>
      </c>
      <c r="G21" s="70">
        <f>SUM(G18:G20)</f>
        <v>485.20099999999996</v>
      </c>
      <c r="H21" s="87">
        <f t="shared" si="2"/>
        <v>1.1692227094776744</v>
      </c>
      <c r="I21" s="70">
        <f t="shared" ref="I21:K21" si="10">SUM(I18:I20)</f>
        <v>508.04999999999995</v>
      </c>
      <c r="J21" s="70">
        <f t="shared" si="10"/>
        <v>530.11799999999994</v>
      </c>
      <c r="K21" s="70">
        <f t="shared" si="10"/>
        <v>550.43600000000004</v>
      </c>
      <c r="L21" s="70"/>
      <c r="M21" s="70"/>
      <c r="N21" s="70"/>
      <c r="O21" s="70"/>
      <c r="P21" s="70"/>
    </row>
    <row r="22" spans="1:16" s="23" customFormat="1" x14ac:dyDescent="0.2">
      <c r="A22" s="34"/>
      <c r="B22" s="70"/>
      <c r="C22" s="19"/>
      <c r="D22" s="19"/>
      <c r="E22" s="19"/>
      <c r="F22" s="87"/>
      <c r="G22" s="19"/>
      <c r="H22" s="87"/>
      <c r="I22" s="19"/>
      <c r="J22" s="19"/>
      <c r="K22" s="19"/>
      <c r="L22" s="21"/>
      <c r="M22" s="22"/>
    </row>
    <row r="23" spans="1:16" s="14" customFormat="1" x14ac:dyDescent="0.2">
      <c r="A23" s="29" t="s">
        <v>19</v>
      </c>
      <c r="B23" s="76">
        <f>SUM(B14,B17,B18,B19,B20)</f>
        <v>1105.0953999999997</v>
      </c>
      <c r="C23" s="30">
        <f t="shared" ref="C23:K23" si="11">SUM(C14,C17,C18,C19,C20)</f>
        <v>1114.6569999999999</v>
      </c>
      <c r="D23" s="30">
        <f t="shared" si="11"/>
        <v>1162.4649999999999</v>
      </c>
      <c r="E23" s="30">
        <f t="shared" si="11"/>
        <v>1210.72</v>
      </c>
      <c r="F23" s="88">
        <f t="shared" si="1"/>
        <v>1.0955796214516869</v>
      </c>
      <c r="G23" s="30">
        <f t="shared" si="11"/>
        <v>1263.037</v>
      </c>
      <c r="H23" s="88">
        <f t="shared" si="2"/>
        <v>1.1429212355783946</v>
      </c>
      <c r="I23" s="30">
        <f t="shared" si="11"/>
        <v>1309.42</v>
      </c>
      <c r="J23" s="30">
        <f t="shared" si="11"/>
        <v>1351.0630000000001</v>
      </c>
      <c r="K23" s="30">
        <f t="shared" si="11"/>
        <v>1389.1659999999999</v>
      </c>
      <c r="L23" s="21">
        <f>K23-C23</f>
        <v>274.50900000000001</v>
      </c>
      <c r="M23" s="31">
        <f>L23/C23</f>
        <v>0.24627217161871323</v>
      </c>
    </row>
    <row r="24" spans="1:16" x14ac:dyDescent="0.2">
      <c r="A24" s="15"/>
      <c r="B24" s="72"/>
      <c r="C24" s="25"/>
      <c r="D24" s="25"/>
      <c r="E24" s="25"/>
      <c r="F24" s="87"/>
      <c r="G24" s="25"/>
      <c r="H24" s="87"/>
      <c r="I24" s="25"/>
      <c r="J24" s="25"/>
      <c r="K24" s="25"/>
      <c r="L24" s="21"/>
      <c r="M24" s="28"/>
    </row>
    <row r="25" spans="1:16" s="14" customFormat="1" x14ac:dyDescent="0.2">
      <c r="A25" s="15" t="s">
        <v>20</v>
      </c>
      <c r="B25" s="70">
        <f t="shared" ref="B25:B33" si="12">TREND(C25:D25,$C$6:$D$6,$B$6)</f>
        <v>117.70519999999942</v>
      </c>
      <c r="C25" s="25">
        <v>121.072</v>
      </c>
      <c r="D25" s="25">
        <v>137.90600000000001</v>
      </c>
      <c r="E25" s="25">
        <v>150.76</v>
      </c>
      <c r="F25" s="87">
        <f t="shared" si="1"/>
        <v>1.2808270152890504</v>
      </c>
      <c r="G25" s="25">
        <v>158.56800000000001</v>
      </c>
      <c r="H25" s="87">
        <f t="shared" si="2"/>
        <v>1.3471622324247423</v>
      </c>
      <c r="I25" s="25">
        <v>164.328</v>
      </c>
      <c r="J25" s="25">
        <v>167.58799999999999</v>
      </c>
      <c r="K25" s="25">
        <v>169.261</v>
      </c>
      <c r="L25" s="21">
        <f>K25-C25</f>
        <v>48.188999999999993</v>
      </c>
      <c r="M25" s="31">
        <f>L25/C25</f>
        <v>0.39801936038059993</v>
      </c>
    </row>
    <row r="26" spans="1:16" s="26" customFormat="1" x14ac:dyDescent="0.2">
      <c r="A26" s="18" t="s">
        <v>21</v>
      </c>
      <c r="B26" s="70">
        <f t="shared" si="12"/>
        <v>138.11619999999948</v>
      </c>
      <c r="C26" s="20">
        <v>140.40700000000001</v>
      </c>
      <c r="D26" s="20">
        <v>151.86099999999999</v>
      </c>
      <c r="E26" s="20">
        <v>164.37299999999999</v>
      </c>
      <c r="F26" s="87">
        <f t="shared" si="1"/>
        <v>1.1901065914063709</v>
      </c>
      <c r="G26" s="20">
        <v>173.773</v>
      </c>
      <c r="H26" s="87">
        <f t="shared" si="2"/>
        <v>1.2581652260922371</v>
      </c>
      <c r="I26" s="20">
        <v>181.61500000000001</v>
      </c>
      <c r="J26" s="20">
        <v>187.94</v>
      </c>
      <c r="K26" s="20">
        <v>192.892</v>
      </c>
      <c r="L26" s="21">
        <f t="shared" ref="L26:L32" si="13">K26-C26</f>
        <v>52.484999999999985</v>
      </c>
      <c r="M26" s="31">
        <f t="shared" ref="M26:M32" si="14">L26/C26</f>
        <v>0.37380614926606209</v>
      </c>
    </row>
    <row r="27" spans="1:16" s="26" customFormat="1" x14ac:dyDescent="0.2">
      <c r="A27" s="18" t="s">
        <v>22</v>
      </c>
      <c r="B27" s="70">
        <f t="shared" si="12"/>
        <v>13.517000000000024</v>
      </c>
      <c r="C27" s="20">
        <v>13.635999999999999</v>
      </c>
      <c r="D27" s="20">
        <v>14.231</v>
      </c>
      <c r="E27" s="20">
        <v>14.997</v>
      </c>
      <c r="F27" s="87">
        <f t="shared" si="1"/>
        <v>1.109491751128207</v>
      </c>
      <c r="G27" s="20">
        <v>15.43</v>
      </c>
      <c r="H27" s="87">
        <f t="shared" si="2"/>
        <v>1.1415254864245004</v>
      </c>
      <c r="I27" s="20">
        <v>15.736000000000001</v>
      </c>
      <c r="J27" s="20">
        <v>16.044</v>
      </c>
      <c r="K27" s="20">
        <v>16.353999999999999</v>
      </c>
      <c r="L27" s="21">
        <f t="shared" si="13"/>
        <v>2.718</v>
      </c>
      <c r="M27" s="31">
        <f t="shared" si="14"/>
        <v>0.19932531534174244</v>
      </c>
    </row>
    <row r="28" spans="1:16" s="14" customFormat="1" x14ac:dyDescent="0.2">
      <c r="A28" s="15" t="s">
        <v>23</v>
      </c>
      <c r="B28" s="70">
        <f t="shared" si="12"/>
        <v>4.4012000000000171</v>
      </c>
      <c r="C28" s="24">
        <v>4.5069999999999997</v>
      </c>
      <c r="D28" s="24">
        <v>5.0359999999999996</v>
      </c>
      <c r="E28" s="24">
        <v>5.0359999999999996</v>
      </c>
      <c r="F28" s="87">
        <f t="shared" si="1"/>
        <v>1.1442333908933882</v>
      </c>
      <c r="G28" s="24">
        <v>5.0359999999999996</v>
      </c>
      <c r="H28" s="87">
        <f t="shared" si="2"/>
        <v>1.1442333908933882</v>
      </c>
      <c r="I28" s="20">
        <v>5.0359999999999996</v>
      </c>
      <c r="J28" s="20">
        <v>5.0359999999999996</v>
      </c>
      <c r="K28" s="20">
        <v>5.0359999999999996</v>
      </c>
      <c r="L28" s="21">
        <f t="shared" si="13"/>
        <v>0.52899999999999991</v>
      </c>
      <c r="M28" s="31">
        <f t="shared" si="14"/>
        <v>0.11737297537164409</v>
      </c>
    </row>
    <row r="29" spans="1:16" s="23" customFormat="1" x14ac:dyDescent="0.2">
      <c r="A29" s="18" t="s">
        <v>24</v>
      </c>
      <c r="B29" s="70">
        <f t="shared" si="12"/>
        <v>31.805000000000064</v>
      </c>
      <c r="C29" s="19">
        <v>32.225000000000001</v>
      </c>
      <c r="D29" s="19">
        <v>34.325000000000003</v>
      </c>
      <c r="E29" s="19">
        <v>36.125</v>
      </c>
      <c r="F29" s="87">
        <f t="shared" si="1"/>
        <v>1.1358277000471602</v>
      </c>
      <c r="G29" s="19">
        <v>37.35</v>
      </c>
      <c r="H29" s="87">
        <f t="shared" si="2"/>
        <v>1.1743436566577559</v>
      </c>
      <c r="I29" s="19">
        <v>37.950000000000003</v>
      </c>
      <c r="J29" s="19">
        <v>38.125</v>
      </c>
      <c r="K29" s="19">
        <v>38.299999999999997</v>
      </c>
      <c r="L29" s="21">
        <f t="shared" si="13"/>
        <v>6.0749999999999957</v>
      </c>
      <c r="M29" s="31">
        <f t="shared" si="14"/>
        <v>0.18851823118696651</v>
      </c>
    </row>
    <row r="30" spans="1:16" s="23" customFormat="1" x14ac:dyDescent="0.2">
      <c r="A30" s="18" t="s">
        <v>13</v>
      </c>
      <c r="B30" s="70">
        <f t="shared" si="12"/>
        <v>52.330400000000282</v>
      </c>
      <c r="C30" s="19">
        <v>53.658999999999999</v>
      </c>
      <c r="D30" s="19">
        <v>60.302</v>
      </c>
      <c r="E30" s="19">
        <v>65.528999999999996</v>
      </c>
      <c r="F30" s="87">
        <f t="shared" si="1"/>
        <v>1.2522166847568459</v>
      </c>
      <c r="G30" s="19">
        <v>72.911000000000001</v>
      </c>
      <c r="H30" s="87">
        <f t="shared" si="2"/>
        <v>1.393281916438621</v>
      </c>
      <c r="I30" s="19">
        <v>78.605999999999995</v>
      </c>
      <c r="J30" s="19">
        <v>83.426000000000002</v>
      </c>
      <c r="K30" s="19">
        <v>92.162999999999997</v>
      </c>
      <c r="L30" s="21">
        <f t="shared" si="13"/>
        <v>38.503999999999998</v>
      </c>
      <c r="M30" s="31">
        <f t="shared" si="14"/>
        <v>0.7175683482733558</v>
      </c>
    </row>
    <row r="31" spans="1:16" s="27" customFormat="1" x14ac:dyDescent="0.2">
      <c r="A31" s="15" t="s">
        <v>25</v>
      </c>
      <c r="B31" s="70">
        <f t="shared" si="12"/>
        <v>87.552400000000034</v>
      </c>
      <c r="C31" s="25">
        <v>89.462000000000003</v>
      </c>
      <c r="D31" s="25">
        <v>99.01</v>
      </c>
      <c r="E31" s="25">
        <v>107.934</v>
      </c>
      <c r="F31" s="87">
        <f t="shared" si="1"/>
        <v>1.2327931615809498</v>
      </c>
      <c r="G31" s="25">
        <v>115.066</v>
      </c>
      <c r="H31" s="87">
        <f t="shared" si="2"/>
        <v>1.3142529502332312</v>
      </c>
      <c r="I31" s="25">
        <v>121.133</v>
      </c>
      <c r="J31" s="25">
        <v>126.539</v>
      </c>
      <c r="K31" s="19">
        <v>131.167</v>
      </c>
      <c r="L31" s="21">
        <f t="shared" si="13"/>
        <v>41.704999999999998</v>
      </c>
      <c r="M31" s="31">
        <f t="shared" si="14"/>
        <v>0.4661755829290648</v>
      </c>
    </row>
    <row r="32" spans="1:16" s="37" customFormat="1" x14ac:dyDescent="0.2">
      <c r="A32" s="15" t="s">
        <v>26</v>
      </c>
      <c r="B32" s="70">
        <f t="shared" si="12"/>
        <v>26.550199999999904</v>
      </c>
      <c r="C32" s="36">
        <v>27.268999999999998</v>
      </c>
      <c r="D32" s="36">
        <v>30.863</v>
      </c>
      <c r="E32" s="36">
        <v>34.116999999999997</v>
      </c>
      <c r="F32" s="87">
        <f t="shared" si="1"/>
        <v>1.2849997363485066</v>
      </c>
      <c r="G32" s="36">
        <v>35.241999999999997</v>
      </c>
      <c r="H32" s="87">
        <f t="shared" si="2"/>
        <v>1.3273722985137635</v>
      </c>
      <c r="I32" s="36">
        <v>35.912999999999997</v>
      </c>
      <c r="J32" s="36">
        <v>36.631</v>
      </c>
      <c r="K32" s="19">
        <v>36.744999999999997</v>
      </c>
      <c r="L32" s="21">
        <f t="shared" si="13"/>
        <v>9.4759999999999991</v>
      </c>
      <c r="M32" s="31">
        <f t="shared" si="14"/>
        <v>0.34750082511276542</v>
      </c>
    </row>
    <row r="33" spans="1:13" s="37" customFormat="1" x14ac:dyDescent="0.2">
      <c r="A33" s="18" t="s">
        <v>27</v>
      </c>
      <c r="B33" s="70">
        <f t="shared" si="12"/>
        <v>48.101000000000113</v>
      </c>
      <c r="C33" s="19">
        <v>49.673000000000002</v>
      </c>
      <c r="D33" s="19">
        <v>57.533000000000001</v>
      </c>
      <c r="E33" s="19">
        <v>65.472999999999999</v>
      </c>
      <c r="F33" s="87">
        <f t="shared" si="1"/>
        <v>1.3611567327082565</v>
      </c>
      <c r="G33" s="19">
        <v>73.367000000000004</v>
      </c>
      <c r="H33" s="87">
        <f t="shared" si="2"/>
        <v>1.5252697449117447</v>
      </c>
      <c r="I33" s="19">
        <v>80.539000000000001</v>
      </c>
      <c r="J33" s="19">
        <v>87.67</v>
      </c>
      <c r="K33" s="19">
        <v>94.801000000000002</v>
      </c>
      <c r="L33" s="21">
        <f t="shared" ref="L33:L34" si="15">K33-C33</f>
        <v>45.128</v>
      </c>
      <c r="M33" s="31">
        <f t="shared" ref="M33:M34" si="16">L33/C33</f>
        <v>0.90850160046705453</v>
      </c>
    </row>
    <row r="34" spans="1:13" x14ac:dyDescent="0.2">
      <c r="A34" s="34"/>
      <c r="B34" s="70"/>
      <c r="C34" s="19"/>
      <c r="D34" s="19"/>
      <c r="E34" s="19"/>
      <c r="F34" s="87"/>
      <c r="G34" s="19"/>
      <c r="H34" s="87"/>
      <c r="I34" s="19"/>
      <c r="J34" s="19"/>
      <c r="K34" s="19"/>
      <c r="L34" s="21"/>
      <c r="M34" s="31"/>
    </row>
    <row r="35" spans="1:13" s="37" customFormat="1" x14ac:dyDescent="0.2">
      <c r="A35" s="29" t="s">
        <v>28</v>
      </c>
      <c r="B35" s="76">
        <f>SUM(B25,B26,B27,B28,B30,B31)</f>
        <v>413.62239999999929</v>
      </c>
      <c r="C35" s="30">
        <f t="shared" ref="C35:K35" si="17">SUM(C25,C26,C27,C28,C30,C31)</f>
        <v>422.74300000000005</v>
      </c>
      <c r="D35" s="30">
        <f t="shared" si="17"/>
        <v>468.346</v>
      </c>
      <c r="E35" s="30">
        <f t="shared" si="17"/>
        <v>508.62900000000002</v>
      </c>
      <c r="F35" s="88">
        <f t="shared" si="1"/>
        <v>1.2296940397812133</v>
      </c>
      <c r="G35" s="30">
        <f t="shared" si="17"/>
        <v>540.78399999999999</v>
      </c>
      <c r="H35" s="88">
        <f t="shared" si="2"/>
        <v>1.3074340267838516</v>
      </c>
      <c r="I35" s="30">
        <f t="shared" si="17"/>
        <v>566.45399999999995</v>
      </c>
      <c r="J35" s="30">
        <f t="shared" si="17"/>
        <v>586.57299999999998</v>
      </c>
      <c r="K35" s="30">
        <f t="shared" si="17"/>
        <v>606.87300000000005</v>
      </c>
      <c r="L35" s="21">
        <f>K35-C35</f>
        <v>184.13</v>
      </c>
      <c r="M35" s="31">
        <f>L35/C35</f>
        <v>0.43556013937545973</v>
      </c>
    </row>
    <row r="36" spans="1:13" s="37" customFormat="1" x14ac:dyDescent="0.2">
      <c r="A36" s="34"/>
      <c r="B36" s="70"/>
      <c r="C36" s="19"/>
      <c r="D36" s="19"/>
      <c r="E36" s="19"/>
      <c r="F36" s="87"/>
      <c r="G36" s="19"/>
      <c r="H36" s="87"/>
      <c r="I36" s="19"/>
      <c r="J36" s="19"/>
      <c r="K36" s="19"/>
      <c r="L36" s="21"/>
      <c r="M36" s="22"/>
    </row>
    <row r="37" spans="1:13" s="37" customFormat="1" x14ac:dyDescent="0.2">
      <c r="A37" s="18" t="s">
        <v>29</v>
      </c>
      <c r="B37" s="70">
        <f t="shared" ref="B37:B39" si="18">TREND(C37:D37,$C$6:$D$6,$B$6)</f>
        <v>205.02840000000015</v>
      </c>
      <c r="C37" s="19">
        <v>206.441</v>
      </c>
      <c r="D37" s="19">
        <v>213.50399999999999</v>
      </c>
      <c r="E37" s="19">
        <v>220.565</v>
      </c>
      <c r="F37" s="87">
        <f t="shared" si="1"/>
        <v>1.0757777946860037</v>
      </c>
      <c r="G37" s="19">
        <v>227.626</v>
      </c>
      <c r="H37" s="87">
        <f t="shared" si="2"/>
        <v>1.1102169260453667</v>
      </c>
      <c r="I37" s="19">
        <v>234.64699999999999</v>
      </c>
      <c r="J37" s="19">
        <v>241.542</v>
      </c>
      <c r="K37" s="19">
        <v>245.75800000000001</v>
      </c>
      <c r="L37" s="21">
        <f t="shared" ref="L37:L39" si="19">K37-C37</f>
        <v>39.317000000000007</v>
      </c>
      <c r="M37" s="31">
        <f t="shared" ref="M37:M39" si="20">L37/C37</f>
        <v>0.19045150914789216</v>
      </c>
    </row>
    <row r="38" spans="1:13" s="37" customFormat="1" x14ac:dyDescent="0.2">
      <c r="A38" s="18" t="s">
        <v>30</v>
      </c>
      <c r="B38" s="70">
        <f t="shared" si="18"/>
        <v>63.726599999999962</v>
      </c>
      <c r="C38" s="19">
        <v>64.141999999999996</v>
      </c>
      <c r="D38" s="19">
        <v>66.218999999999994</v>
      </c>
      <c r="E38" s="19">
        <v>68.025000000000006</v>
      </c>
      <c r="F38" s="87">
        <f t="shared" si="1"/>
        <v>1.0674506407057656</v>
      </c>
      <c r="G38" s="19">
        <v>69.691999999999993</v>
      </c>
      <c r="H38" s="87">
        <f t="shared" si="2"/>
        <v>1.0936092620663904</v>
      </c>
      <c r="I38" s="19">
        <v>71.305000000000007</v>
      </c>
      <c r="J38" s="19">
        <v>72.852999999999994</v>
      </c>
      <c r="K38" s="19">
        <v>74.400999999999996</v>
      </c>
      <c r="L38" s="21">
        <f t="shared" si="19"/>
        <v>10.259</v>
      </c>
      <c r="M38" s="31">
        <f t="shared" si="20"/>
        <v>0.15994200367933648</v>
      </c>
    </row>
    <row r="39" spans="1:13" s="37" customFormat="1" x14ac:dyDescent="0.2">
      <c r="A39" s="18" t="s">
        <v>31</v>
      </c>
      <c r="B39" s="70">
        <f t="shared" si="18"/>
        <v>109.82780000000002</v>
      </c>
      <c r="C39" s="19">
        <v>112.173</v>
      </c>
      <c r="D39" s="19">
        <v>123.899</v>
      </c>
      <c r="E39" s="19">
        <v>130.94800000000001</v>
      </c>
      <c r="F39" s="87">
        <f t="shared" si="1"/>
        <v>1.1923028595674316</v>
      </c>
      <c r="G39" s="19">
        <v>135.517</v>
      </c>
      <c r="H39" s="87">
        <f t="shared" si="2"/>
        <v>1.2339043484436543</v>
      </c>
      <c r="I39" s="19">
        <v>138.51300000000001</v>
      </c>
      <c r="J39" s="19">
        <v>139.49700000000001</v>
      </c>
      <c r="K39" s="19">
        <v>140.48099999999999</v>
      </c>
      <c r="L39" s="21">
        <f t="shared" si="19"/>
        <v>28.307999999999993</v>
      </c>
      <c r="M39" s="31">
        <f t="shared" si="20"/>
        <v>0.25236019362948298</v>
      </c>
    </row>
    <row r="40" spans="1:13" s="37" customFormat="1" ht="13.5" x14ac:dyDescent="0.25">
      <c r="A40" s="34"/>
      <c r="B40" s="70"/>
      <c r="C40" s="19"/>
      <c r="D40" s="19"/>
      <c r="E40" s="19"/>
      <c r="F40" s="87"/>
      <c r="G40" s="19"/>
      <c r="H40" s="87"/>
      <c r="I40" s="19"/>
      <c r="J40" s="19"/>
      <c r="K40" s="19"/>
      <c r="L40" s="21"/>
      <c r="M40" s="40"/>
    </row>
    <row r="41" spans="1:13" s="37" customFormat="1" x14ac:dyDescent="0.2">
      <c r="A41" s="29" t="s">
        <v>32</v>
      </c>
      <c r="B41" s="76">
        <f t="shared" ref="B41" si="21">SUM(B37:B39)</f>
        <v>378.58280000000013</v>
      </c>
      <c r="C41" s="35">
        <f t="shared" ref="C41:K41" si="22">SUM(C37:C39)</f>
        <v>382.75599999999997</v>
      </c>
      <c r="D41" s="35">
        <f t="shared" si="22"/>
        <v>403.62199999999996</v>
      </c>
      <c r="E41" s="35">
        <f t="shared" si="22"/>
        <v>419.53800000000001</v>
      </c>
      <c r="F41" s="88">
        <f t="shared" si="1"/>
        <v>1.1081802976786053</v>
      </c>
      <c r="G41" s="35">
        <f t="shared" si="22"/>
        <v>432.83499999999998</v>
      </c>
      <c r="H41" s="88">
        <f t="shared" si="2"/>
        <v>1.1433033936037238</v>
      </c>
      <c r="I41" s="35">
        <f t="shared" si="22"/>
        <v>444.46500000000003</v>
      </c>
      <c r="J41" s="35">
        <f t="shared" si="22"/>
        <v>453.892</v>
      </c>
      <c r="K41" s="35">
        <f t="shared" si="22"/>
        <v>460.64</v>
      </c>
      <c r="L41" s="21">
        <f>K41-C41</f>
        <v>77.884000000000015</v>
      </c>
      <c r="M41" s="31">
        <f>L41/C41</f>
        <v>0.20348211393159094</v>
      </c>
    </row>
    <row r="42" spans="1:13" s="37" customFormat="1" x14ac:dyDescent="0.2">
      <c r="A42" s="29" t="s">
        <v>33</v>
      </c>
      <c r="B42" s="70"/>
      <c r="C42" s="19"/>
      <c r="D42" s="19"/>
      <c r="E42" s="19"/>
      <c r="F42" s="87"/>
      <c r="G42" s="19"/>
      <c r="H42" s="87"/>
      <c r="I42" s="19"/>
      <c r="J42" s="19"/>
      <c r="K42" s="19"/>
      <c r="L42" s="21"/>
      <c r="M42" s="22"/>
    </row>
    <row r="43" spans="1:13" s="37" customFormat="1" x14ac:dyDescent="0.2">
      <c r="A43" s="34"/>
      <c r="B43" s="70"/>
      <c r="C43" s="19"/>
      <c r="D43" s="19"/>
      <c r="E43" s="19"/>
      <c r="F43" s="87"/>
      <c r="G43" s="19"/>
      <c r="H43" s="87"/>
      <c r="I43" s="19"/>
      <c r="J43" s="19"/>
      <c r="K43" s="19"/>
      <c r="L43" s="21"/>
      <c r="M43" s="22"/>
    </row>
    <row r="44" spans="1:13" s="37" customFormat="1" x14ac:dyDescent="0.2">
      <c r="A44" s="15" t="s">
        <v>34</v>
      </c>
      <c r="B44" s="70">
        <f t="shared" ref="B44:B47" si="23">TREND(C44:D44,$C$6:$D$6,$B$6)</f>
        <v>9.522199999999998</v>
      </c>
      <c r="C44" s="19">
        <v>9.8079999999999998</v>
      </c>
      <c r="D44" s="19">
        <v>11.237</v>
      </c>
      <c r="E44" s="19">
        <v>12.808</v>
      </c>
      <c r="F44" s="87">
        <f t="shared" si="1"/>
        <v>1.3450673163764679</v>
      </c>
      <c r="G44" s="19">
        <v>14.366</v>
      </c>
      <c r="H44" s="87">
        <f t="shared" si="2"/>
        <v>1.5086849677595517</v>
      </c>
      <c r="I44" s="19">
        <v>15.760999999999999</v>
      </c>
      <c r="J44" s="19">
        <v>17.141999999999999</v>
      </c>
      <c r="K44" s="19">
        <v>18.523</v>
      </c>
      <c r="L44" s="21">
        <f t="shared" ref="L44:L47" si="24">K44-C44</f>
        <v>8.7149999999999999</v>
      </c>
      <c r="M44" s="31">
        <f t="shared" ref="M44:M47" si="25">L44/C44</f>
        <v>0.88856035889070151</v>
      </c>
    </row>
    <row r="45" spans="1:13" s="37" customFormat="1" x14ac:dyDescent="0.2">
      <c r="A45" s="15" t="s">
        <v>35</v>
      </c>
      <c r="B45" s="70">
        <f t="shared" si="23"/>
        <v>48.017199999999775</v>
      </c>
      <c r="C45" s="19">
        <v>49.527000000000001</v>
      </c>
      <c r="D45" s="19">
        <v>57.076000000000001</v>
      </c>
      <c r="E45" s="19">
        <v>64.984999999999999</v>
      </c>
      <c r="F45" s="87">
        <f t="shared" si="1"/>
        <v>1.3533692093666498</v>
      </c>
      <c r="G45" s="19">
        <v>72.87</v>
      </c>
      <c r="H45" s="87">
        <f t="shared" si="2"/>
        <v>1.5175812000699822</v>
      </c>
      <c r="I45" s="19">
        <v>79.510999999999996</v>
      </c>
      <c r="J45" s="19">
        <v>86.125</v>
      </c>
      <c r="K45" s="19">
        <v>92.739000000000004</v>
      </c>
      <c r="L45" s="21">
        <f t="shared" si="24"/>
        <v>43.212000000000003</v>
      </c>
      <c r="M45" s="31">
        <f t="shared" si="25"/>
        <v>0.87249379126537041</v>
      </c>
    </row>
    <row r="46" spans="1:13" s="37" customFormat="1" x14ac:dyDescent="0.2">
      <c r="A46" s="42" t="s">
        <v>36</v>
      </c>
      <c r="B46" s="70">
        <f t="shared" si="23"/>
        <v>36.573000000000093</v>
      </c>
      <c r="C46" s="43">
        <v>37.503</v>
      </c>
      <c r="D46" s="43">
        <v>42.152999999999999</v>
      </c>
      <c r="E46" s="43">
        <v>46.116999999999997</v>
      </c>
      <c r="F46" s="87">
        <f t="shared" si="1"/>
        <v>1.2609575369808297</v>
      </c>
      <c r="G46" s="43">
        <v>50.057000000000002</v>
      </c>
      <c r="H46" s="87">
        <f t="shared" si="2"/>
        <v>1.3686872829683066</v>
      </c>
      <c r="I46" s="43">
        <v>52.825000000000003</v>
      </c>
      <c r="J46" s="43">
        <v>55.567</v>
      </c>
      <c r="K46" s="19">
        <v>58.308999999999997</v>
      </c>
      <c r="L46" s="21">
        <f t="shared" si="24"/>
        <v>20.805999999999997</v>
      </c>
      <c r="M46" s="31">
        <f t="shared" si="25"/>
        <v>0.55478228408393992</v>
      </c>
    </row>
    <row r="47" spans="1:13" s="37" customFormat="1" x14ac:dyDescent="0.2">
      <c r="A47" s="15" t="s">
        <v>37</v>
      </c>
      <c r="B47" s="70">
        <f t="shared" si="23"/>
        <v>10.092999999999961</v>
      </c>
      <c r="C47" s="19">
        <v>10.239000000000001</v>
      </c>
      <c r="D47" s="19">
        <v>10.968999999999999</v>
      </c>
      <c r="E47" s="19">
        <v>11.760999999999999</v>
      </c>
      <c r="F47" s="87">
        <f t="shared" si="1"/>
        <v>1.1652630536015105</v>
      </c>
      <c r="G47" s="19">
        <v>12.547000000000001</v>
      </c>
      <c r="H47" s="87">
        <f t="shared" si="2"/>
        <v>1.2431388090756019</v>
      </c>
      <c r="I47" s="19">
        <v>13.147</v>
      </c>
      <c r="J47" s="19">
        <v>13.739000000000001</v>
      </c>
      <c r="K47" s="19">
        <v>14.331</v>
      </c>
      <c r="L47" s="21">
        <f t="shared" si="24"/>
        <v>4.0919999999999987</v>
      </c>
      <c r="M47" s="31">
        <f t="shared" si="25"/>
        <v>0.39964840316437139</v>
      </c>
    </row>
    <row r="48" spans="1:13" s="37" customFormat="1" ht="13.5" x14ac:dyDescent="0.25">
      <c r="A48" s="29"/>
      <c r="B48" s="73"/>
      <c r="C48" s="44"/>
      <c r="D48" s="44"/>
      <c r="E48" s="44"/>
      <c r="F48" s="87"/>
      <c r="G48" s="44"/>
      <c r="H48" s="87"/>
      <c r="I48" s="44"/>
      <c r="J48" s="44"/>
      <c r="K48" s="44"/>
      <c r="L48" s="21"/>
      <c r="M48" s="40"/>
    </row>
    <row r="49" spans="1:13" s="37" customFormat="1" x14ac:dyDescent="0.2">
      <c r="A49" s="29" t="s">
        <v>32</v>
      </c>
      <c r="B49" s="76">
        <f>SUM(B44,B46,B47)</f>
        <v>56.188200000000052</v>
      </c>
      <c r="C49" s="35">
        <f t="shared" ref="C49:K49" si="26">SUM(C44,C46,C47)</f>
        <v>57.55</v>
      </c>
      <c r="D49" s="35">
        <f t="shared" si="26"/>
        <v>64.358999999999995</v>
      </c>
      <c r="E49" s="35">
        <f t="shared" si="26"/>
        <v>70.685999999999993</v>
      </c>
      <c r="F49" s="88">
        <f t="shared" si="1"/>
        <v>1.2580221469988349</v>
      </c>
      <c r="G49" s="35">
        <f t="shared" si="26"/>
        <v>76.97</v>
      </c>
      <c r="H49" s="88">
        <f t="shared" si="2"/>
        <v>1.3698605757080655</v>
      </c>
      <c r="I49" s="35">
        <f t="shared" si="26"/>
        <v>81.733000000000004</v>
      </c>
      <c r="J49" s="35">
        <f t="shared" si="26"/>
        <v>86.448000000000008</v>
      </c>
      <c r="K49" s="35">
        <f t="shared" si="26"/>
        <v>91.162999999999997</v>
      </c>
      <c r="L49" s="21">
        <f>K49-C49</f>
        <v>33.613</v>
      </c>
      <c r="M49" s="31">
        <f>L49/C49</f>
        <v>0.58406602953953091</v>
      </c>
    </row>
    <row r="50" spans="1:13" s="37" customFormat="1" ht="13.5" x14ac:dyDescent="0.25">
      <c r="A50" s="29" t="s">
        <v>38</v>
      </c>
      <c r="B50" s="73"/>
      <c r="C50" s="44"/>
      <c r="D50" s="44"/>
      <c r="E50" s="44"/>
      <c r="F50" s="87"/>
      <c r="G50" s="44"/>
      <c r="H50" s="87"/>
      <c r="I50" s="44"/>
      <c r="J50" s="44"/>
      <c r="K50" s="44"/>
      <c r="L50" s="21"/>
      <c r="M50" s="40"/>
    </row>
    <row r="51" spans="1:13" s="37" customFormat="1" ht="13.5" x14ac:dyDescent="0.25">
      <c r="A51" s="29"/>
      <c r="B51" s="73"/>
      <c r="C51" s="44"/>
      <c r="D51" s="44"/>
      <c r="E51" s="44"/>
      <c r="F51" s="87"/>
      <c r="G51" s="44"/>
      <c r="H51" s="87"/>
      <c r="I51" s="44"/>
      <c r="J51" s="44"/>
      <c r="K51" s="44"/>
      <c r="L51" s="21"/>
      <c r="M51" s="40"/>
    </row>
    <row r="52" spans="1:13" s="37" customFormat="1" x14ac:dyDescent="0.2">
      <c r="A52" s="15" t="s">
        <v>39</v>
      </c>
      <c r="B52" s="70">
        <f t="shared" ref="B52:B55" si="27">TREND(C52:D52,$C$6:$D$6,$B$6)</f>
        <v>40.049999999999955</v>
      </c>
      <c r="C52" s="25">
        <v>41.05</v>
      </c>
      <c r="D52" s="25">
        <v>46.05</v>
      </c>
      <c r="E52" s="25">
        <v>51.075000000000003</v>
      </c>
      <c r="F52" s="87">
        <f t="shared" si="1"/>
        <v>1.2752808988764059</v>
      </c>
      <c r="G52" s="25">
        <v>55.875</v>
      </c>
      <c r="H52" s="87">
        <f t="shared" si="2"/>
        <v>1.3951310861423236</v>
      </c>
      <c r="I52" s="25">
        <v>58.975000000000001</v>
      </c>
      <c r="J52" s="25">
        <v>62.424999999999997</v>
      </c>
      <c r="K52" s="25">
        <v>65.875</v>
      </c>
      <c r="L52" s="21">
        <f t="shared" ref="L52:L55" si="28">K52-C52</f>
        <v>24.825000000000003</v>
      </c>
      <c r="M52" s="31">
        <f t="shared" ref="M52:M55" si="29">L52/C52</f>
        <v>0.60475030450669931</v>
      </c>
    </row>
    <row r="53" spans="1:13" s="37" customFormat="1" x14ac:dyDescent="0.2">
      <c r="A53" s="15" t="s">
        <v>40</v>
      </c>
      <c r="B53" s="70">
        <f t="shared" si="27"/>
        <v>5.7390000000000043</v>
      </c>
      <c r="C53" s="25">
        <v>5.7789999999999999</v>
      </c>
      <c r="D53" s="25">
        <v>5.9790000000000001</v>
      </c>
      <c r="E53" s="25">
        <v>6.15</v>
      </c>
      <c r="F53" s="87">
        <f t="shared" si="1"/>
        <v>1.0716152639832717</v>
      </c>
      <c r="G53" s="25">
        <v>6.3220000000000001</v>
      </c>
      <c r="H53" s="87">
        <f t="shared" si="2"/>
        <v>1.1015856420979258</v>
      </c>
      <c r="I53" s="25">
        <v>6.4749999999999996</v>
      </c>
      <c r="J53" s="25">
        <v>6.6310000000000002</v>
      </c>
      <c r="K53" s="25">
        <v>6.7869999999999999</v>
      </c>
      <c r="L53" s="21">
        <f t="shared" si="28"/>
        <v>1.008</v>
      </c>
      <c r="M53" s="31">
        <f t="shared" si="29"/>
        <v>0.17442464094133933</v>
      </c>
    </row>
    <row r="54" spans="1:13" s="37" customFormat="1" x14ac:dyDescent="0.2">
      <c r="A54" s="15" t="s">
        <v>41</v>
      </c>
      <c r="B54" s="70">
        <f t="shared" si="27"/>
        <v>25.013599999999997</v>
      </c>
      <c r="C54" s="25">
        <v>25.337</v>
      </c>
      <c r="D54" s="25">
        <v>26.954000000000001</v>
      </c>
      <c r="E54" s="25">
        <v>28.616</v>
      </c>
      <c r="F54" s="87">
        <f t="shared" si="1"/>
        <v>1.1440176543960088</v>
      </c>
      <c r="G54" s="25">
        <v>30.271999999999998</v>
      </c>
      <c r="H54" s="87">
        <f t="shared" si="2"/>
        <v>1.2102216394281511</v>
      </c>
      <c r="I54" s="25">
        <v>32.027999999999999</v>
      </c>
      <c r="J54" s="25">
        <v>33.801000000000002</v>
      </c>
      <c r="K54" s="25">
        <v>35.573999999999998</v>
      </c>
      <c r="L54" s="21">
        <f t="shared" si="28"/>
        <v>10.236999999999998</v>
      </c>
      <c r="M54" s="31">
        <f t="shared" si="29"/>
        <v>0.40403362671192322</v>
      </c>
    </row>
    <row r="55" spans="1:13" s="37" customFormat="1" x14ac:dyDescent="0.2">
      <c r="A55" s="15" t="s">
        <v>42</v>
      </c>
      <c r="B55" s="70">
        <f t="shared" si="27"/>
        <v>21.246199999999931</v>
      </c>
      <c r="C55" s="25">
        <v>21.614999999999998</v>
      </c>
      <c r="D55" s="25">
        <v>23.459</v>
      </c>
      <c r="E55" s="25">
        <v>25.138999999999999</v>
      </c>
      <c r="F55" s="87">
        <f t="shared" si="1"/>
        <v>1.1832233528819309</v>
      </c>
      <c r="G55" s="25">
        <v>26.725999999999999</v>
      </c>
      <c r="H55" s="87">
        <f t="shared" si="2"/>
        <v>1.2579190631736539</v>
      </c>
      <c r="I55" s="25">
        <v>28.297999999999998</v>
      </c>
      <c r="J55" s="25">
        <v>29.742000000000001</v>
      </c>
      <c r="K55" s="25">
        <v>31.187999999999999</v>
      </c>
      <c r="L55" s="21">
        <f t="shared" si="28"/>
        <v>9.5730000000000004</v>
      </c>
      <c r="M55" s="31">
        <f t="shared" si="29"/>
        <v>0.44288688410825822</v>
      </c>
    </row>
    <row r="56" spans="1:13" s="37" customFormat="1" ht="13.5" x14ac:dyDescent="0.25">
      <c r="A56" s="29"/>
      <c r="B56" s="70"/>
      <c r="C56" s="19"/>
      <c r="D56" s="19"/>
      <c r="E56" s="19"/>
      <c r="F56" s="87"/>
      <c r="G56" s="19"/>
      <c r="H56" s="87"/>
      <c r="I56" s="19"/>
      <c r="J56" s="19"/>
      <c r="K56" s="19"/>
      <c r="L56" s="21"/>
      <c r="M56" s="40"/>
    </row>
    <row r="57" spans="1:13" s="37" customFormat="1" x14ac:dyDescent="0.2">
      <c r="A57" s="29" t="s">
        <v>43</v>
      </c>
      <c r="B57" s="76">
        <f t="shared" ref="B57" si="30">SUM(B52:B55)</f>
        <v>92.048799999999886</v>
      </c>
      <c r="C57" s="35">
        <f t="shared" ref="C57:K57" si="31">SUM(C52:C55)</f>
        <v>93.780999999999992</v>
      </c>
      <c r="D57" s="35">
        <f t="shared" si="31"/>
        <v>102.44200000000001</v>
      </c>
      <c r="E57" s="35">
        <f t="shared" si="31"/>
        <v>110.98</v>
      </c>
      <c r="F57" s="88">
        <f t="shared" si="1"/>
        <v>1.2056648212687198</v>
      </c>
      <c r="G57" s="35">
        <f t="shared" si="31"/>
        <v>119.19499999999999</v>
      </c>
      <c r="H57" s="88">
        <f t="shared" si="2"/>
        <v>1.2949109602732478</v>
      </c>
      <c r="I57" s="35">
        <f t="shared" si="31"/>
        <v>125.77600000000001</v>
      </c>
      <c r="J57" s="35">
        <f t="shared" si="31"/>
        <v>132.59899999999999</v>
      </c>
      <c r="K57" s="35">
        <f t="shared" si="31"/>
        <v>139.42400000000001</v>
      </c>
      <c r="L57" s="21">
        <f>K57-C57</f>
        <v>45.643000000000015</v>
      </c>
      <c r="M57" s="31">
        <f>L57/C57</f>
        <v>0.48669773194996874</v>
      </c>
    </row>
    <row r="58" spans="1:13" x14ac:dyDescent="0.2">
      <c r="A58" s="29" t="s">
        <v>44</v>
      </c>
      <c r="B58" s="76"/>
      <c r="C58" s="19"/>
      <c r="D58" s="19"/>
      <c r="E58" s="19"/>
      <c r="F58" s="87"/>
      <c r="G58" s="19"/>
      <c r="H58" s="88"/>
      <c r="I58" s="19"/>
      <c r="J58" s="19"/>
      <c r="K58" s="19"/>
      <c r="L58" s="21"/>
      <c r="M58" s="22"/>
    </row>
    <row r="59" spans="1:13" x14ac:dyDescent="0.2">
      <c r="A59" s="29"/>
      <c r="B59" s="76"/>
      <c r="C59" s="30"/>
      <c r="D59" s="30"/>
      <c r="E59" s="30"/>
      <c r="F59" s="87"/>
      <c r="G59" s="30"/>
      <c r="H59" s="88"/>
      <c r="I59" s="30"/>
      <c r="J59" s="30"/>
      <c r="K59" s="30"/>
      <c r="L59" s="21"/>
      <c r="M59" s="31"/>
    </row>
    <row r="60" spans="1:13" x14ac:dyDescent="0.2">
      <c r="A60" s="45" t="s">
        <v>45</v>
      </c>
      <c r="B60" s="76">
        <f t="shared" ref="B60" si="32">SUM(B9+B10+B18+B19+B20+B25+B26+B27+B28+B33)</f>
        <v>909.6233999999987</v>
      </c>
      <c r="C60" s="30">
        <f t="shared" ref="C60:K60" si="33">SUM(C9+C10+C18+C19+C20+C25+C26+C27+C28+C33)</f>
        <v>922.79399999999987</v>
      </c>
      <c r="D60" s="30">
        <f t="shared" si="33"/>
        <v>988.64700000000005</v>
      </c>
      <c r="E60" s="30">
        <f t="shared" si="33"/>
        <v>1057.9489999999998</v>
      </c>
      <c r="F60" s="88">
        <f t="shared" si="1"/>
        <v>1.1630626476847465</v>
      </c>
      <c r="G60" s="30">
        <f t="shared" si="33"/>
        <v>1116.1590000000001</v>
      </c>
      <c r="H60" s="88">
        <f t="shared" si="2"/>
        <v>1.2270561641224289</v>
      </c>
      <c r="I60" s="30">
        <f t="shared" si="33"/>
        <v>1168.989</v>
      </c>
      <c r="J60" s="30">
        <f t="shared" si="33"/>
        <v>1218.4430000000002</v>
      </c>
      <c r="K60" s="30">
        <f t="shared" si="33"/>
        <v>1272.1379999999999</v>
      </c>
      <c r="L60" s="21">
        <f>K60-C60</f>
        <v>349.34400000000005</v>
      </c>
      <c r="M60" s="31">
        <f>L60/C60</f>
        <v>0.37857203232790859</v>
      </c>
    </row>
    <row r="61" spans="1:13" x14ac:dyDescent="0.2">
      <c r="A61" s="45"/>
      <c r="B61" s="76"/>
      <c r="C61" s="30"/>
      <c r="D61" s="30"/>
      <c r="E61" s="30"/>
      <c r="F61" s="88"/>
      <c r="G61" s="30"/>
      <c r="H61" s="88"/>
      <c r="I61" s="30"/>
      <c r="J61" s="30"/>
      <c r="K61" s="30"/>
      <c r="L61" s="21"/>
      <c r="M61" s="31"/>
    </row>
    <row r="62" spans="1:13" x14ac:dyDescent="0.2">
      <c r="A62" s="45" t="s">
        <v>46</v>
      </c>
      <c r="B62" s="76">
        <f t="shared" ref="B62" si="34">SUM(B14+B17+B29+B30+B31)</f>
        <v>861.80580000000077</v>
      </c>
      <c r="C62" s="30">
        <f t="shared" ref="C62:K62" si="35">SUM(C14+C17+C29+C30+C31)</f>
        <v>871.33899999999994</v>
      </c>
      <c r="D62" s="30">
        <f t="shared" si="35"/>
        <v>919.005</v>
      </c>
      <c r="E62" s="30">
        <f t="shared" si="35"/>
        <v>959.01499999999999</v>
      </c>
      <c r="F62" s="88">
        <f t="shared" si="1"/>
        <v>1.1127971057980801</v>
      </c>
      <c r="G62" s="30">
        <f t="shared" si="35"/>
        <v>1003.163</v>
      </c>
      <c r="H62" s="88">
        <f t="shared" si="2"/>
        <v>1.1640244240639819</v>
      </c>
      <c r="I62" s="30">
        <f t="shared" si="35"/>
        <v>1039.059</v>
      </c>
      <c r="J62" s="30">
        <f t="shared" si="35"/>
        <v>1069.0350000000001</v>
      </c>
      <c r="K62" s="30">
        <f t="shared" si="35"/>
        <v>1100.3599999999999</v>
      </c>
      <c r="L62" s="21">
        <f>K62-C62</f>
        <v>229.02099999999996</v>
      </c>
      <c r="M62" s="31">
        <f>L62/C62</f>
        <v>0.26283799990589196</v>
      </c>
    </row>
    <row r="63" spans="1:13" s="14" customFormat="1" x14ac:dyDescent="0.2">
      <c r="A63" s="15"/>
      <c r="B63" s="76"/>
      <c r="C63" s="25"/>
      <c r="D63" s="25"/>
      <c r="E63" s="25"/>
      <c r="F63" s="88"/>
      <c r="G63" s="25"/>
      <c r="H63" s="88"/>
      <c r="I63" s="25"/>
      <c r="J63" s="25"/>
      <c r="K63" s="25"/>
      <c r="L63" s="21"/>
      <c r="M63" s="28"/>
    </row>
    <row r="64" spans="1:13" s="14" customFormat="1" x14ac:dyDescent="0.2">
      <c r="A64" s="46" t="s">
        <v>47</v>
      </c>
      <c r="B64" s="77">
        <f t="shared" ref="B64" si="36">SUM(B8,B9,B10,B14,B17,B18,B19,B20,B25,B26,B27,B28,B30,B31)</f>
        <v>1984.1995999999976</v>
      </c>
      <c r="C64" s="47">
        <f t="shared" ref="C64:K64" si="37">SUM(C8,C9,C10,C14,C17,C18,C19,C20,C25,C26,C27,C28,C30,C31)</f>
        <v>2009.347</v>
      </c>
      <c r="D64" s="47">
        <f t="shared" si="37"/>
        <v>2135.0840000000003</v>
      </c>
      <c r="E64" s="47">
        <f t="shared" si="37"/>
        <v>2256.3850000000002</v>
      </c>
      <c r="F64" s="89">
        <f t="shared" si="1"/>
        <v>1.1371764211624691</v>
      </c>
      <c r="G64" s="47">
        <f t="shared" si="37"/>
        <v>2371.1289999999999</v>
      </c>
      <c r="H64" s="89">
        <f t="shared" si="2"/>
        <v>1.1950052807187355</v>
      </c>
      <c r="I64" s="47">
        <f t="shared" si="37"/>
        <v>2470.1529999999993</v>
      </c>
      <c r="J64" s="47">
        <f t="shared" si="37"/>
        <v>2557.9160000000006</v>
      </c>
      <c r="K64" s="47">
        <f t="shared" si="37"/>
        <v>2651.2689999999998</v>
      </c>
      <c r="L64" s="48">
        <f>K64-C64</f>
        <v>641.9219999999998</v>
      </c>
      <c r="M64" s="49">
        <f>SUM(L64/C64)</f>
        <v>0.31946796645875492</v>
      </c>
    </row>
    <row r="65" spans="1:13" s="14" customFormat="1" x14ac:dyDescent="0.2">
      <c r="A65" s="15"/>
      <c r="B65" s="78"/>
      <c r="C65" s="25"/>
      <c r="D65" s="25"/>
      <c r="E65" s="25"/>
      <c r="F65" s="88"/>
      <c r="G65" s="25"/>
      <c r="H65" s="88"/>
      <c r="I65" s="25"/>
      <c r="J65" s="25"/>
      <c r="K65" s="25"/>
      <c r="L65" s="21"/>
      <c r="M65" s="28"/>
    </row>
    <row r="66" spans="1:13" s="53" customFormat="1" x14ac:dyDescent="0.2">
      <c r="A66" s="50" t="s">
        <v>48</v>
      </c>
      <c r="B66" s="79">
        <f t="shared" ref="B66" si="38">SUM(B8,B9,B10,B14,B17,B18,B19,B20,B25,B26,B27,B28,B29,B30,B31,B33,B37,B38,B39,B44,B46,B47,B52,B53,B54,B55)</f>
        <v>2590.9253999999978</v>
      </c>
      <c r="C66" s="51">
        <f t="shared" ref="C66:K66" si="39">SUM(C8,C9,C10,C14,C17,C18,C19,C20,C25,C26,C27,C28,C29,C30,C31,C33,C37,C38,C39,C44,C46,C47,C52,C53,C54,C55)</f>
        <v>2625.3319999999994</v>
      </c>
      <c r="D66" s="51">
        <f t="shared" si="39"/>
        <v>2797.3650000000002</v>
      </c>
      <c r="E66" s="51">
        <f t="shared" si="39"/>
        <v>2959.1870000000004</v>
      </c>
      <c r="F66" s="89">
        <f t="shared" si="1"/>
        <v>1.1421351614369146</v>
      </c>
      <c r="G66" s="51">
        <f t="shared" si="39"/>
        <v>3110.846</v>
      </c>
      <c r="H66" s="89">
        <f t="shared" si="2"/>
        <v>1.2006698456080607</v>
      </c>
      <c r="I66" s="51">
        <f t="shared" si="39"/>
        <v>3240.6159999999982</v>
      </c>
      <c r="J66" s="51">
        <f t="shared" si="39"/>
        <v>3356.6500000000005</v>
      </c>
      <c r="K66" s="52">
        <f t="shared" si="39"/>
        <v>3475.5969999999998</v>
      </c>
      <c r="L66" s="48">
        <f>K66-C66</f>
        <v>850.26500000000033</v>
      </c>
      <c r="M66" s="49">
        <f>SUM(L66/C66)</f>
        <v>0.3238695144080827</v>
      </c>
    </row>
    <row r="67" spans="1:13" s="53" customFormat="1" ht="9.75" x14ac:dyDescent="0.15">
      <c r="A67" s="53" t="s">
        <v>49</v>
      </c>
      <c r="F67" s="83"/>
      <c r="L67" s="54"/>
    </row>
    <row r="68" spans="1:13" s="53" customFormat="1" ht="9.75" x14ac:dyDescent="0.15">
      <c r="A68" s="53" t="s">
        <v>50</v>
      </c>
      <c r="F68" s="83"/>
      <c r="L68" s="54"/>
    </row>
    <row r="69" spans="1:13" s="53" customFormat="1" ht="9.75" x14ac:dyDescent="0.15">
      <c r="A69" s="53" t="s">
        <v>51</v>
      </c>
      <c r="F69" s="83"/>
      <c r="L69" s="54"/>
    </row>
    <row r="70" spans="1:13" s="53" customFormat="1" ht="9.75" x14ac:dyDescent="0.15">
      <c r="A70" s="53" t="s">
        <v>52</v>
      </c>
      <c r="F70" s="83"/>
      <c r="L70" s="54"/>
    </row>
    <row r="71" spans="1:13" s="53" customFormat="1" ht="9.75" x14ac:dyDescent="0.15">
      <c r="A71" s="53" t="s">
        <v>53</v>
      </c>
      <c r="F71" s="83"/>
      <c r="L71" s="54"/>
    </row>
    <row r="72" spans="1:13" s="53" customFormat="1" x14ac:dyDescent="0.2">
      <c r="A72" s="53" t="s">
        <v>54</v>
      </c>
      <c r="F72" s="72"/>
      <c r="H72" s="24"/>
      <c r="L72" s="54"/>
    </row>
    <row r="73" spans="1:13" x14ac:dyDescent="0.2">
      <c r="A73" s="53"/>
      <c r="B73" s="20"/>
      <c r="C73" s="20"/>
      <c r="D73" s="20"/>
      <c r="E73" s="20"/>
      <c r="F73" s="72"/>
      <c r="G73" s="20"/>
      <c r="H73" s="24"/>
      <c r="I73" s="20"/>
      <c r="J73" s="20"/>
      <c r="K73" s="20"/>
      <c r="L73" s="54"/>
      <c r="M73" s="53"/>
    </row>
    <row r="74" spans="1:13" x14ac:dyDescent="0.2">
      <c r="B74" s="20"/>
      <c r="C74" s="20"/>
      <c r="D74" s="20"/>
      <c r="E74" s="20"/>
      <c r="F74" s="83"/>
      <c r="G74" s="20"/>
      <c r="H74" s="53"/>
      <c r="I74" s="20"/>
      <c r="J74" s="20"/>
      <c r="K74" s="20"/>
      <c r="L74" s="54"/>
      <c r="M74" s="53"/>
    </row>
    <row r="75" spans="1:13" x14ac:dyDescent="0.2">
      <c r="A75" s="53"/>
      <c r="F75" s="84"/>
      <c r="H75" s="62"/>
    </row>
    <row r="76" spans="1:13" x14ac:dyDescent="0.2">
      <c r="A76" s="53"/>
    </row>
    <row r="77" spans="1:13" x14ac:dyDescent="0.2">
      <c r="A77" s="3"/>
    </row>
    <row r="78" spans="1:13" x14ac:dyDescent="0.2">
      <c r="A78" s="55"/>
    </row>
    <row r="81" spans="1:13" x14ac:dyDescent="0.2">
      <c r="A81" s="53" t="s">
        <v>55</v>
      </c>
    </row>
    <row r="86" spans="1:13" x14ac:dyDescent="0.2">
      <c r="A86" s="53"/>
    </row>
    <row r="87" spans="1:13" x14ac:dyDescent="0.2">
      <c r="A87" s="53"/>
    </row>
    <row r="88" spans="1:13" x14ac:dyDescent="0.2">
      <c r="A88" s="53"/>
    </row>
    <row r="90" spans="1:13" x14ac:dyDescent="0.2">
      <c r="A90" s="53"/>
    </row>
    <row r="91" spans="1:13" x14ac:dyDescent="0.2">
      <c r="B91" s="25"/>
      <c r="C91" s="25"/>
      <c r="D91" s="25"/>
      <c r="E91" s="25"/>
      <c r="G91" s="25"/>
      <c r="I91" s="25"/>
      <c r="J91" s="25"/>
      <c r="K91" s="25"/>
      <c r="L91" s="25"/>
      <c r="M91" s="38"/>
    </row>
    <row r="92" spans="1:13" x14ac:dyDescent="0.2">
      <c r="B92" s="25"/>
      <c r="C92" s="25"/>
      <c r="D92" s="25"/>
      <c r="E92" s="25"/>
      <c r="G92" s="25"/>
      <c r="I92" s="25"/>
      <c r="J92" s="25"/>
      <c r="K92" s="25"/>
      <c r="L92" s="25"/>
      <c r="M92" s="38"/>
    </row>
  </sheetData>
  <mergeCells count="2">
    <mergeCell ref="L2:M4"/>
    <mergeCell ref="L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Sunil Kumar</cp:lastModifiedBy>
  <dcterms:created xsi:type="dcterms:W3CDTF">2017-03-16T15:33:20Z</dcterms:created>
  <dcterms:modified xsi:type="dcterms:W3CDTF">2017-04-05T13:42:23Z</dcterms:modified>
</cp:coreProperties>
</file>