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1\"/>
    </mc:Choice>
  </mc:AlternateContent>
  <xr:revisionPtr revIDLastSave="0" documentId="13_ncr:1_{C9434657-7841-428C-AC86-70A2C8FAEC73}" xr6:coauthVersionLast="36" xr6:coauthVersionMax="36" xr10:uidLastSave="{00000000-0000-0000-0000-000000000000}"/>
  <bookViews>
    <workbookView xWindow="0" yWindow="0" windowWidth="19200" windowHeight="10245" xr2:uid="{00000000-000D-0000-FFFF-FFFF00000000}"/>
  </bookViews>
  <sheets>
    <sheet name="Round 9.1 Employment" sheetId="4" r:id="rId1"/>
    <sheet name="Round 9.1 Population" sheetId="5" r:id="rId2"/>
    <sheet name="Round 9.1 Households" sheetId="6" r:id="rId3"/>
  </sheets>
  <definedNames>
    <definedName name="_xlnm.Print_Area" localSheetId="0">'Round 9.1 Employment'!$A$1:$J$72</definedName>
    <definedName name="_xlnm.Print_Area" localSheetId="2">'Round 9.1 Households'!$A$1:$J$72</definedName>
    <definedName name="_xlnm.Print_Area" localSheetId="1">'Round 9.1 Population'!$A$1:$J$72</definedName>
  </definedNames>
  <calcPr calcId="1790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0" i="6" l="1"/>
  <c r="B59" i="4" l="1"/>
  <c r="B63" i="5"/>
  <c r="B61" i="5"/>
  <c r="B59" i="5"/>
  <c r="B61" i="6"/>
  <c r="C59" i="6"/>
  <c r="D59" i="6"/>
  <c r="E59" i="6"/>
  <c r="F59" i="6"/>
  <c r="G59" i="6"/>
  <c r="H59" i="6"/>
  <c r="B59" i="6"/>
  <c r="I51" i="4"/>
  <c r="J51" i="4" s="1"/>
  <c r="I52" i="4"/>
  <c r="J52" i="4" s="1"/>
  <c r="I53" i="4"/>
  <c r="J53" i="4" s="1"/>
  <c r="I54" i="4"/>
  <c r="J54" i="4" s="1"/>
  <c r="I42" i="4"/>
  <c r="J42" i="4" s="1"/>
  <c r="I43" i="4"/>
  <c r="J43" i="4" s="1"/>
  <c r="I44" i="4"/>
  <c r="J44" i="4" s="1"/>
  <c r="I45" i="4"/>
  <c r="J45" i="4" s="1"/>
  <c r="I41" i="4"/>
  <c r="J41" i="4" s="1"/>
  <c r="I35" i="4"/>
  <c r="J35" i="4" s="1"/>
  <c r="I36" i="4"/>
  <c r="J36" i="4" s="1"/>
  <c r="I34" i="4"/>
  <c r="J34" i="4" s="1"/>
  <c r="I51" i="5"/>
  <c r="J51" i="5" s="1"/>
  <c r="I52" i="5"/>
  <c r="J52" i="5" s="1"/>
  <c r="I53" i="5"/>
  <c r="J53" i="5" s="1"/>
  <c r="I54" i="5"/>
  <c r="J54" i="5" s="1"/>
  <c r="I42" i="5"/>
  <c r="J42" i="5" s="1"/>
  <c r="I43" i="5"/>
  <c r="J43" i="5" s="1"/>
  <c r="I44" i="5"/>
  <c r="J44" i="5" s="1"/>
  <c r="I45" i="5"/>
  <c r="J45" i="5" s="1"/>
  <c r="I41" i="5"/>
  <c r="J41" i="5" s="1"/>
  <c r="I35" i="5"/>
  <c r="J35" i="5" s="1"/>
  <c r="I36" i="5"/>
  <c r="J36" i="5" s="1"/>
  <c r="I34" i="5"/>
  <c r="J34" i="5" s="1"/>
  <c r="I54" i="6"/>
  <c r="J54" i="6" s="1"/>
  <c r="I53" i="6"/>
  <c r="J53" i="6" s="1"/>
  <c r="I52" i="6"/>
  <c r="J52" i="6" s="1"/>
  <c r="I51" i="6"/>
  <c r="J51" i="6" s="1"/>
  <c r="I45" i="6"/>
  <c r="J45" i="6" s="1"/>
  <c r="I44" i="6"/>
  <c r="J44" i="6" s="1"/>
  <c r="I43" i="6"/>
  <c r="J43" i="6" s="1"/>
  <c r="I42" i="6"/>
  <c r="J42" i="6" s="1"/>
  <c r="I41" i="6"/>
  <c r="J41" i="6" s="1"/>
  <c r="I36" i="6"/>
  <c r="J36" i="6" s="1"/>
  <c r="I35" i="6"/>
  <c r="J35" i="6" s="1"/>
  <c r="I34" i="6"/>
  <c r="J34" i="6" s="1"/>
  <c r="I59" i="6" l="1"/>
  <c r="J59" i="6" s="1"/>
  <c r="J1" i="4" l="1"/>
  <c r="J1" i="5"/>
  <c r="J1" i="6"/>
  <c r="B32" i="6"/>
  <c r="C61" i="6" l="1"/>
  <c r="D61" i="6"/>
  <c r="E61" i="6"/>
  <c r="F61" i="6"/>
  <c r="G61" i="6"/>
  <c r="H61" i="6"/>
  <c r="B56" i="6"/>
  <c r="C56" i="6"/>
  <c r="D56" i="6"/>
  <c r="E56" i="6"/>
  <c r="F56" i="6"/>
  <c r="G56" i="6"/>
  <c r="H56" i="6"/>
  <c r="B47" i="6"/>
  <c r="C47" i="6"/>
  <c r="D47" i="6"/>
  <c r="E47" i="6"/>
  <c r="F47" i="6"/>
  <c r="G47" i="6"/>
  <c r="H47" i="6"/>
  <c r="C61" i="5"/>
  <c r="D61" i="5"/>
  <c r="E61" i="5"/>
  <c r="F61" i="5"/>
  <c r="G61" i="5"/>
  <c r="H61" i="5"/>
  <c r="C59" i="5"/>
  <c r="D59" i="5"/>
  <c r="E59" i="5"/>
  <c r="F59" i="5"/>
  <c r="G59" i="5"/>
  <c r="H59" i="5"/>
  <c r="B56" i="5"/>
  <c r="C56" i="5"/>
  <c r="D56" i="5"/>
  <c r="E56" i="5"/>
  <c r="F56" i="5"/>
  <c r="G56" i="5"/>
  <c r="H56" i="5"/>
  <c r="B47" i="5"/>
  <c r="C47" i="5"/>
  <c r="D47" i="5"/>
  <c r="E47" i="5"/>
  <c r="F47" i="5"/>
  <c r="G47" i="5"/>
  <c r="H47" i="5"/>
  <c r="C61" i="4"/>
  <c r="D61" i="4"/>
  <c r="E61" i="4"/>
  <c r="F61" i="4"/>
  <c r="G61" i="4"/>
  <c r="H61" i="4"/>
  <c r="B61" i="4"/>
  <c r="C59" i="4"/>
  <c r="D59" i="4"/>
  <c r="E59" i="4"/>
  <c r="F59" i="4"/>
  <c r="G59" i="4"/>
  <c r="H59" i="4"/>
  <c r="C56" i="4"/>
  <c r="D56" i="4"/>
  <c r="E56" i="4"/>
  <c r="F56" i="4"/>
  <c r="G56" i="4"/>
  <c r="H56" i="4"/>
  <c r="B56" i="4"/>
  <c r="C47" i="4"/>
  <c r="D47" i="4"/>
  <c r="E47" i="4"/>
  <c r="F47" i="4"/>
  <c r="G47" i="4"/>
  <c r="H47" i="4"/>
  <c r="B47" i="4"/>
  <c r="I61" i="6" l="1"/>
  <c r="J61" i="6" s="1"/>
  <c r="I59" i="4"/>
  <c r="J59" i="4" s="1"/>
  <c r="I56" i="4"/>
  <c r="J56" i="4" s="1"/>
  <c r="I61" i="4"/>
  <c r="J61" i="4" s="1"/>
  <c r="I47" i="4"/>
  <c r="J47" i="4" s="1"/>
  <c r="I47" i="6"/>
  <c r="J47" i="6" s="1"/>
  <c r="I59" i="5"/>
  <c r="J59" i="5" s="1"/>
  <c r="I47" i="5"/>
  <c r="J47" i="5" s="1"/>
  <c r="I56" i="6"/>
  <c r="J56" i="6" s="1"/>
  <c r="I61" i="5"/>
  <c r="J61" i="5" s="1"/>
  <c r="I56" i="5"/>
  <c r="J56" i="5" s="1"/>
  <c r="H65" i="6" l="1"/>
  <c r="G65" i="6"/>
  <c r="F65" i="6"/>
  <c r="E65" i="6"/>
  <c r="D65" i="6"/>
  <c r="C65" i="6"/>
  <c r="B65" i="6"/>
  <c r="H63" i="6"/>
  <c r="G63" i="6"/>
  <c r="F63" i="6"/>
  <c r="E63" i="6"/>
  <c r="D63" i="6"/>
  <c r="C63" i="6"/>
  <c r="B63" i="6"/>
  <c r="H38" i="6"/>
  <c r="G38" i="6"/>
  <c r="F38" i="6"/>
  <c r="E38" i="6"/>
  <c r="D38" i="6"/>
  <c r="C38" i="6"/>
  <c r="B38" i="6"/>
  <c r="H32" i="6"/>
  <c r="G32" i="6"/>
  <c r="F32" i="6"/>
  <c r="E32" i="6"/>
  <c r="D32" i="6"/>
  <c r="C32" i="6"/>
  <c r="J30" i="6"/>
  <c r="I29" i="6"/>
  <c r="I28" i="6"/>
  <c r="J28" i="6" s="1"/>
  <c r="I50" i="6"/>
  <c r="J50" i="6" s="1"/>
  <c r="I27" i="6"/>
  <c r="I26" i="6"/>
  <c r="J26" i="6" s="1"/>
  <c r="I25" i="6"/>
  <c r="J25" i="6" s="1"/>
  <c r="I24" i="6"/>
  <c r="J24" i="6" s="1"/>
  <c r="H22" i="6"/>
  <c r="G22" i="6"/>
  <c r="F22" i="6"/>
  <c r="E22" i="6"/>
  <c r="D22" i="6"/>
  <c r="C22" i="6"/>
  <c r="B22" i="6"/>
  <c r="I20" i="6"/>
  <c r="J20" i="6" s="1"/>
  <c r="I19" i="6"/>
  <c r="I18" i="6"/>
  <c r="I17" i="6"/>
  <c r="J17" i="6" s="1"/>
  <c r="I16" i="6"/>
  <c r="I15" i="6"/>
  <c r="I14" i="6"/>
  <c r="H12" i="6"/>
  <c r="G12" i="6"/>
  <c r="F12" i="6"/>
  <c r="E12" i="6"/>
  <c r="D12" i="6"/>
  <c r="C12" i="6"/>
  <c r="B12" i="6"/>
  <c r="I10" i="6"/>
  <c r="J10" i="6" s="1"/>
  <c r="I9" i="6"/>
  <c r="J9" i="6" s="1"/>
  <c r="I8" i="6"/>
  <c r="H65" i="5"/>
  <c r="G65" i="5"/>
  <c r="F65" i="5"/>
  <c r="E65" i="5"/>
  <c r="D65" i="5"/>
  <c r="C65" i="5"/>
  <c r="B65" i="5"/>
  <c r="H63" i="5"/>
  <c r="G63" i="5"/>
  <c r="F63" i="5"/>
  <c r="E63" i="5"/>
  <c r="D63" i="5"/>
  <c r="C63" i="5"/>
  <c r="H38" i="5"/>
  <c r="G38" i="5"/>
  <c r="F38" i="5"/>
  <c r="E38" i="5"/>
  <c r="D38" i="5"/>
  <c r="C38" i="5"/>
  <c r="B38" i="5"/>
  <c r="H32" i="5"/>
  <c r="G32" i="5"/>
  <c r="F32" i="5"/>
  <c r="E32" i="5"/>
  <c r="D32" i="5"/>
  <c r="C32" i="5"/>
  <c r="B32" i="5"/>
  <c r="I30" i="5"/>
  <c r="J30" i="5" s="1"/>
  <c r="I29" i="5"/>
  <c r="I28" i="5"/>
  <c r="I50" i="5"/>
  <c r="J50" i="5" s="1"/>
  <c r="I27" i="5"/>
  <c r="I26" i="5"/>
  <c r="I25" i="5"/>
  <c r="J25" i="5" s="1"/>
  <c r="I24" i="5"/>
  <c r="H22" i="5"/>
  <c r="G22" i="5"/>
  <c r="F22" i="5"/>
  <c r="E22" i="5"/>
  <c r="D22" i="5"/>
  <c r="C22" i="5"/>
  <c r="B22" i="5"/>
  <c r="I20" i="5"/>
  <c r="J20" i="5" s="1"/>
  <c r="I19" i="5"/>
  <c r="J19" i="5" s="1"/>
  <c r="I18" i="5"/>
  <c r="J18" i="5" s="1"/>
  <c r="I17" i="5"/>
  <c r="I16" i="5"/>
  <c r="J16" i="5" s="1"/>
  <c r="I15" i="5"/>
  <c r="J15" i="5" s="1"/>
  <c r="I14" i="5"/>
  <c r="J14" i="5" s="1"/>
  <c r="H12" i="5"/>
  <c r="G12" i="5"/>
  <c r="F12" i="5"/>
  <c r="E12" i="5"/>
  <c r="D12" i="5"/>
  <c r="C12" i="5"/>
  <c r="B12" i="5"/>
  <c r="I10" i="5"/>
  <c r="I9" i="5"/>
  <c r="J9" i="5" s="1"/>
  <c r="I8" i="5"/>
  <c r="H65" i="4"/>
  <c r="G65" i="4"/>
  <c r="F65" i="4"/>
  <c r="E65" i="4"/>
  <c r="D65" i="4"/>
  <c r="C65" i="4"/>
  <c r="B65" i="4"/>
  <c r="H63" i="4"/>
  <c r="G63" i="4"/>
  <c r="F63" i="4"/>
  <c r="E63" i="4"/>
  <c r="D63" i="4"/>
  <c r="C63" i="4"/>
  <c r="B63" i="4"/>
  <c r="H38" i="4"/>
  <c r="G38" i="4"/>
  <c r="F38" i="4"/>
  <c r="E38" i="4"/>
  <c r="D38" i="4"/>
  <c r="C38" i="4"/>
  <c r="B38" i="4"/>
  <c r="H32" i="4"/>
  <c r="G32" i="4"/>
  <c r="F32" i="4"/>
  <c r="E32" i="4"/>
  <c r="D32" i="4"/>
  <c r="C32" i="4"/>
  <c r="B32" i="4"/>
  <c r="I30" i="4"/>
  <c r="J30" i="4" s="1"/>
  <c r="I29" i="4"/>
  <c r="I28" i="4"/>
  <c r="I50" i="4"/>
  <c r="J50" i="4" s="1"/>
  <c r="I27" i="4"/>
  <c r="I26" i="4"/>
  <c r="I25" i="4"/>
  <c r="J25" i="4" s="1"/>
  <c r="I24" i="4"/>
  <c r="H22" i="4"/>
  <c r="G22" i="4"/>
  <c r="F22" i="4"/>
  <c r="E22" i="4"/>
  <c r="D22" i="4"/>
  <c r="C22" i="4"/>
  <c r="B22" i="4"/>
  <c r="I20" i="4"/>
  <c r="J20" i="4" s="1"/>
  <c r="I19" i="4"/>
  <c r="I18" i="4"/>
  <c r="J18" i="4" s="1"/>
  <c r="I17" i="4"/>
  <c r="I16" i="4"/>
  <c r="J16" i="4" s="1"/>
  <c r="I15" i="4"/>
  <c r="I14" i="4"/>
  <c r="J14" i="4" s="1"/>
  <c r="H12" i="4"/>
  <c r="G12" i="4"/>
  <c r="F12" i="4"/>
  <c r="E12" i="4"/>
  <c r="D12" i="4"/>
  <c r="C12" i="4"/>
  <c r="B12" i="4"/>
  <c r="I10" i="4"/>
  <c r="J10" i="4" s="1"/>
  <c r="I9" i="4"/>
  <c r="I8" i="4"/>
  <c r="I38" i="6" l="1"/>
  <c r="J38" i="6" s="1"/>
  <c r="I38" i="5"/>
  <c r="J38" i="5" s="1"/>
  <c r="I38" i="4"/>
  <c r="J38" i="4" s="1"/>
  <c r="I65" i="4"/>
  <c r="J65" i="4" s="1"/>
  <c r="I65" i="6"/>
  <c r="J65" i="6" s="1"/>
  <c r="I65" i="5"/>
  <c r="J65" i="5" s="1"/>
  <c r="J18" i="6"/>
  <c r="I22" i="6"/>
  <c r="I32" i="6"/>
  <c r="J14" i="6"/>
  <c r="I12" i="6"/>
  <c r="I63" i="6"/>
  <c r="K10" i="6" s="1"/>
  <c r="I32" i="5"/>
  <c r="I12" i="5"/>
  <c r="I22" i="5"/>
  <c r="J24" i="5"/>
  <c r="J27" i="5"/>
  <c r="J29" i="5"/>
  <c r="I63" i="5"/>
  <c r="K30" i="5" s="1"/>
  <c r="J17" i="5"/>
  <c r="I22" i="4"/>
  <c r="I32" i="4"/>
  <c r="I63" i="4"/>
  <c r="K28" i="4" s="1"/>
  <c r="I12" i="4"/>
  <c r="J8" i="4"/>
  <c r="J27" i="4"/>
  <c r="J29" i="4"/>
  <c r="J8" i="6"/>
  <c r="J16" i="6"/>
  <c r="J15" i="6"/>
  <c r="J19" i="6"/>
  <c r="J27" i="6"/>
  <c r="J29" i="6"/>
  <c r="J8" i="5"/>
  <c r="J10" i="5"/>
  <c r="J26" i="5"/>
  <c r="J28" i="5"/>
  <c r="J9" i="4"/>
  <c r="J15" i="4"/>
  <c r="J17" i="4"/>
  <c r="J19" i="4"/>
  <c r="J24" i="4"/>
  <c r="J26" i="4"/>
  <c r="J28" i="4"/>
  <c r="J32" i="6" l="1"/>
  <c r="J32" i="5"/>
  <c r="J22" i="6"/>
  <c r="J22" i="4"/>
  <c r="J12" i="4"/>
  <c r="K9" i="6"/>
  <c r="K16" i="6"/>
  <c r="K32" i="6"/>
  <c r="K18" i="5"/>
  <c r="J63" i="5"/>
  <c r="K59" i="5"/>
  <c r="K20" i="5"/>
  <c r="K28" i="5"/>
  <c r="K61" i="5"/>
  <c r="K22" i="5"/>
  <c r="K32" i="5"/>
  <c r="K63" i="5"/>
  <c r="K25" i="5"/>
  <c r="K61" i="4"/>
  <c r="K22" i="4"/>
  <c r="K24" i="6"/>
  <c r="K17" i="6"/>
  <c r="K29" i="6"/>
  <c r="K12" i="6"/>
  <c r="K30" i="6"/>
  <c r="K20" i="6"/>
  <c r="K28" i="6"/>
  <c r="K25" i="6"/>
  <c r="K8" i="6"/>
  <c r="K61" i="6"/>
  <c r="K14" i="6"/>
  <c r="K26" i="6"/>
  <c r="K63" i="6"/>
  <c r="J63" i="6"/>
  <c r="K59" i="6"/>
  <c r="K19" i="6"/>
  <c r="K27" i="6"/>
  <c r="J12" i="6"/>
  <c r="K22" i="6"/>
  <c r="K15" i="6"/>
  <c r="K18" i="6"/>
  <c r="K27" i="5"/>
  <c r="K16" i="5"/>
  <c r="J22" i="5"/>
  <c r="K12" i="5"/>
  <c r="K14" i="5"/>
  <c r="K10" i="5"/>
  <c r="K9" i="5"/>
  <c r="K19" i="5"/>
  <c r="J12" i="5"/>
  <c r="K8" i="5"/>
  <c r="K17" i="5"/>
  <c r="K26" i="5"/>
  <c r="K15" i="5"/>
  <c r="K29" i="5"/>
  <c r="K24" i="5"/>
  <c r="J63" i="4"/>
  <c r="K18" i="4"/>
  <c r="K32" i="4"/>
  <c r="J32" i="4"/>
  <c r="K26" i="4"/>
  <c r="K25" i="4"/>
  <c r="K12" i="4"/>
  <c r="K10" i="4"/>
  <c r="K20" i="4"/>
  <c r="K24" i="4"/>
  <c r="K8" i="4"/>
  <c r="K17" i="4"/>
  <c r="K14" i="4"/>
  <c r="K59" i="4"/>
  <c r="K9" i="4"/>
  <c r="K19" i="4"/>
  <c r="K29" i="4"/>
  <c r="K63" i="4"/>
  <c r="K30" i="4"/>
  <c r="K16" i="4"/>
  <c r="K27" i="4"/>
  <c r="K15" i="4"/>
</calcChain>
</file>

<file path=xl/sharedStrings.xml><?xml version="1.0" encoding="utf-8"?>
<sst xmlns="http://schemas.openxmlformats.org/spreadsheetml/2006/main" count="226" uniqueCount="92">
  <si>
    <t>Summary of Intermediate Population Forecasts</t>
  </si>
  <si>
    <t>(Thousands)</t>
  </si>
  <si>
    <t>2015 to 2045</t>
  </si>
  <si>
    <t>COG/TPB Planning Area</t>
  </si>
  <si>
    <t>JURISDICTION</t>
  </si>
  <si>
    <t>Number</t>
  </si>
  <si>
    <t>% Change</t>
  </si>
  <si>
    <t>Share</t>
  </si>
  <si>
    <t xml:space="preserve">District of Columbia   </t>
  </si>
  <si>
    <t xml:space="preserve">Arlington County   </t>
  </si>
  <si>
    <t xml:space="preserve">City of Alexandria   </t>
  </si>
  <si>
    <t>Charles County</t>
  </si>
  <si>
    <t>Central Jurisdictions</t>
  </si>
  <si>
    <t xml:space="preserve">Montgomery County </t>
  </si>
  <si>
    <t xml:space="preserve">   City of Rockville (1)   </t>
  </si>
  <si>
    <t xml:space="preserve">   City of Gaithersburg (1)</t>
  </si>
  <si>
    <t>City of Fairfax</t>
  </si>
  <si>
    <t xml:space="preserve">Prince George's County   </t>
  </si>
  <si>
    <t>Fairfax County</t>
  </si>
  <si>
    <t xml:space="preserve">City of Fairfax </t>
  </si>
  <si>
    <t xml:space="preserve">City of Falls Church  </t>
  </si>
  <si>
    <t xml:space="preserve">Inner Suburbs  </t>
  </si>
  <si>
    <t>Arlington County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</si>
  <si>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</si>
  <si>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</si>
  <si>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</si>
  <si>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</si>
  <si>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>n/a</t>
  </si>
  <si>
    <t xml:space="preserve">Frederick County  </t>
  </si>
  <si>
    <t xml:space="preserve">   City of Frederick (3)</t>
  </si>
  <si>
    <t xml:space="preserve">Outer Suburbs  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</si>
  <si>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</si>
  <si>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</si>
  <si>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</si>
  <si>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</si>
  <si>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</si>
  <si>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</si>
  <si>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</si>
  <si>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</si>
  <si>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</si>
  <si>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</si>
  <si>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</si>
  <si>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</si>
  <si>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</si>
  <si>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</si>
  <si>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</si>
  <si>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</si>
  <si>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</si>
  <si>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Summary of Intermediate Employment Forecasts</t>
  </si>
  <si>
    <t xml:space="preserve">Central Jurisdictions  </t>
  </si>
  <si>
    <t xml:space="preserve">   City of Rockville (1)  </t>
  </si>
  <si>
    <t xml:space="preserve">Prince George's County  </t>
  </si>
  <si>
    <t>Fairfax County (2)</t>
  </si>
  <si>
    <t xml:space="preserve">Stafford County  (5)  </t>
  </si>
  <si>
    <t xml:space="preserve">Outer Suburbs   </t>
  </si>
  <si>
    <t>(3) Included in Frederick County total.</t>
  </si>
  <si>
    <t>Summary of Intermediate Household Forecasts</t>
  </si>
  <si>
    <t xml:space="preserve">City of Alexandria  </t>
  </si>
  <si>
    <t xml:space="preserve">   City of Rockville (1)</t>
  </si>
  <si>
    <t>Inner Suburbs</t>
  </si>
  <si>
    <t xml:space="preserve">Loudoun County  </t>
  </si>
  <si>
    <t xml:space="preserve">Prince William County  </t>
  </si>
  <si>
    <t xml:space="preserve">City of Manassas Park    </t>
  </si>
  <si>
    <t>GWRC/FAMPO 2045 Long-Range Transportation Plan Update.</t>
  </si>
  <si>
    <t>(5) Source: George Washington Regional Commission / Fredericksburg Area MPO, July - October 2017.</t>
  </si>
  <si>
    <t xml:space="preserve">   City of Frederick (2)</t>
  </si>
  <si>
    <t>Anne Arundel County (3)</t>
  </si>
  <si>
    <t>Carroll County (3)</t>
  </si>
  <si>
    <t>Howard County (3)</t>
  </si>
  <si>
    <t>King George County (4)</t>
  </si>
  <si>
    <t>Spotsylvania County (4)</t>
  </si>
  <si>
    <t xml:space="preserve">Stafford County (4)   </t>
  </si>
  <si>
    <t>City of Fredericksburg (4)</t>
  </si>
  <si>
    <t xml:space="preserve">Calvert County (5)  </t>
  </si>
  <si>
    <t>St. Mary's County (5)</t>
  </si>
  <si>
    <t>(2) Included in Frederick County total.</t>
  </si>
  <si>
    <t xml:space="preserve">(5) Projections from 2015 to 2045 prepared by the Maryland Department of Planning, Historical and Projected Households for Maryland's Jurisdictions, August 2017. </t>
  </si>
  <si>
    <t>(4) Source: George Washington Regional Commission / Fredericksburg Area MPO, July - October 2017.</t>
  </si>
  <si>
    <t>(3) Source: Baltimore Metropolitan Council, Round 8B. Year 2045 (Howard and Carroll Counties)  is a MWCOG estimate based on the rate of change between 2035 and 2040.</t>
  </si>
  <si>
    <t xml:space="preserve">Stafford County (4)  </t>
  </si>
  <si>
    <t xml:space="preserve">(5) Projections from 2015 to 2045 prepared by the Maryland Department of Planning, Historical and Projected Total Population, August 2017. </t>
  </si>
  <si>
    <t>(3) Source: Baltimore Metropolitan Council, Round 8B. Year 2045 (Howard and Carroll Counties) is a MWCOG estimate based on the rate of change between 2035 and 2040.</t>
  </si>
  <si>
    <t>Anne Arundel County (4)</t>
  </si>
  <si>
    <t>Carroll County (4)</t>
  </si>
  <si>
    <t>Howard County (4)</t>
  </si>
  <si>
    <t>Calvert County (6)</t>
  </si>
  <si>
    <t>St. Mary's County (6)</t>
  </si>
  <si>
    <t>(6) Projections from 2015 to 2040 prepared by the Maryland Department of Planning, Historical and Projected Total Jobs by Place of Work, January 2015.</t>
  </si>
  <si>
    <t>(4) Source: Baltimore Metropolitan Council, Round 8B. Year 2045 (Howard and Carroll Counties) is a MWCOG estimate based on the rate of change between 2035 and 2040.</t>
  </si>
  <si>
    <t>(2) Forecasts for all years include Fairfax County Government employees working at the Fairfax County Judicial Center.</t>
  </si>
  <si>
    <t>Final COG Board of Directors October 10, 2018</t>
  </si>
  <si>
    <t>Final Round 9.1 Cooperative Forecasts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</si>
</sst>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%"/>
    <numFmt numFmtId="167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b/>
      <sz val="7.5"/>
      <name val="Times New Roman"/>
      <family val="1"/>
    </font>
    <font>
      <u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 applyAlignment="1"/>
    <xf numFmtId="0" fontId="2" fillId="0" borderId="3" xfId="0" applyFont="1" applyBorder="1"/>
    <xf numFmtId="0" fontId="8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9" fillId="0" borderId="5" xfId="0" applyFont="1" applyBorder="1"/>
    <xf numFmtId="0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0" xfId="0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6" xfId="0" applyFont="1" applyBorder="1"/>
    <xf numFmtId="167" fontId="2" fillId="0" borderId="0" xfId="0" applyNumberFormat="1" applyFont="1" applyFill="1"/>
    <xf numFmtId="0" fontId="2" fillId="0" borderId="5" xfId="0" applyFont="1" applyFill="1" applyBorder="1"/>
    <xf numFmtId="167" fontId="7" fillId="0" borderId="5" xfId="0" applyNumberFormat="1" applyFont="1" applyFill="1" applyBorder="1"/>
    <xf numFmtId="166" fontId="7" fillId="0" borderId="6" xfId="0" applyNumberFormat="1" applyFont="1" applyFill="1" applyBorder="1"/>
    <xf numFmtId="0" fontId="7" fillId="0" borderId="0" xfId="0" applyFont="1" applyFill="1"/>
    <xf numFmtId="165" fontId="2" fillId="0" borderId="0" xfId="0" applyNumberFormat="1" applyFont="1"/>
    <xf numFmtId="167" fontId="2" fillId="0" borderId="0" xfId="0" applyNumberFormat="1" applyFont="1"/>
    <xf numFmtId="165" fontId="2" fillId="0" borderId="0" xfId="0" applyNumberFormat="1" applyFont="1" applyFill="1"/>
    <xf numFmtId="0" fontId="4" fillId="0" borderId="0" xfId="0" applyFont="1"/>
    <xf numFmtId="0" fontId="4" fillId="0" borderId="0" xfId="0" applyFont="1" applyFill="1"/>
    <xf numFmtId="167" fontId="2" fillId="0" borderId="0" xfId="0" applyNumberFormat="1" applyFont="1" applyFill="1" applyAlignment="1">
      <alignment horizontal="right"/>
    </xf>
    <xf numFmtId="167" fontId="2" fillId="0" borderId="5" xfId="0" applyNumberFormat="1" applyFont="1" applyBorder="1"/>
    <xf numFmtId="166" fontId="2" fillId="0" borderId="6" xfId="0" applyNumberFormat="1" applyFont="1" applyBorder="1"/>
    <xf numFmtId="167" fontId="2" fillId="0" borderId="0" xfId="0" applyNumberFormat="1" applyFont="1" applyAlignment="1">
      <alignment horizontal="right"/>
    </xf>
    <xf numFmtId="0" fontId="7" fillId="0" borderId="5" xfId="0" applyFont="1" applyBorder="1"/>
    <xf numFmtId="167" fontId="7" fillId="0" borderId="0" xfId="0" applyNumberFormat="1" applyFont="1"/>
    <xf numFmtId="167" fontId="7" fillId="0" borderId="5" xfId="0" applyNumberFormat="1" applyFont="1" applyBorder="1"/>
    <xf numFmtId="166" fontId="7" fillId="0" borderId="6" xfId="0" applyNumberFormat="1" applyFont="1" applyBorder="1"/>
    <xf numFmtId="167" fontId="2" fillId="0" borderId="0" xfId="1" applyNumberFormat="1" applyFont="1"/>
    <xf numFmtId="0" fontId="7" fillId="0" borderId="5" xfId="0" applyFont="1" applyFill="1" applyBorder="1"/>
    <xf numFmtId="167" fontId="7" fillId="0" borderId="0" xfId="0" applyNumberFormat="1" applyFont="1" applyFill="1"/>
    <xf numFmtId="166" fontId="7" fillId="0" borderId="6" xfId="0" applyNumberFormat="1" applyFont="1" applyFill="1" applyBorder="1" applyAlignment="1">
      <alignment horizontal="right"/>
    </xf>
    <xf numFmtId="0" fontId="2" fillId="0" borderId="0" xfId="0" applyFont="1" applyFill="1"/>
    <xf numFmtId="166" fontId="2" fillId="0" borderId="0" xfId="0" applyNumberFormat="1" applyFont="1"/>
    <xf numFmtId="0" fontId="7" fillId="0" borderId="6" xfId="0" applyFont="1" applyBorder="1" applyAlignment="1">
      <alignment horizontal="right"/>
    </xf>
    <xf numFmtId="0" fontId="10" fillId="0" borderId="0" xfId="0" applyFont="1"/>
    <xf numFmtId="167" fontId="11" fillId="0" borderId="5" xfId="0" applyNumberFormat="1" applyFont="1" applyBorder="1"/>
    <xf numFmtId="166" fontId="11" fillId="0" borderId="6" xfId="0" applyNumberFormat="1" applyFont="1" applyBorder="1"/>
    <xf numFmtId="167" fontId="10" fillId="0" borderId="0" xfId="0" applyNumberFormat="1" applyFont="1"/>
    <xf numFmtId="0" fontId="2" fillId="0" borderId="5" xfId="0" applyFont="1" applyBorder="1" applyAlignment="1">
      <alignment horizontal="right"/>
    </xf>
    <xf numFmtId="0" fontId="12" fillId="0" borderId="0" xfId="0" applyFont="1"/>
    <xf numFmtId="0" fontId="11" fillId="0" borderId="5" xfId="0" applyFont="1" applyBorder="1"/>
    <xf numFmtId="167" fontId="7" fillId="0" borderId="9" xfId="0" applyNumberFormat="1" applyFont="1" applyBorder="1"/>
    <xf numFmtId="167" fontId="7" fillId="0" borderId="1" xfId="0" applyNumberFormat="1" applyFont="1" applyBorder="1"/>
    <xf numFmtId="166" fontId="7" fillId="0" borderId="10" xfId="0" applyNumberFormat="1" applyFont="1" applyBorder="1"/>
    <xf numFmtId="0" fontId="7" fillId="0" borderId="9" xfId="0" applyFont="1" applyBorder="1"/>
    <xf numFmtId="167" fontId="7" fillId="0" borderId="10" xfId="0" applyNumberFormat="1" applyFont="1" applyBorder="1"/>
    <xf numFmtId="167" fontId="7" fillId="0" borderId="11" xfId="0" applyNumberFormat="1" applyFont="1" applyBorder="1"/>
    <xf numFmtId="166" fontId="7" fillId="0" borderId="12" xfId="0" applyNumberFormat="1" applyFont="1" applyBorder="1"/>
    <xf numFmtId="166" fontId="7" fillId="0" borderId="13" xfId="0" applyNumberFormat="1" applyFont="1" applyBorder="1"/>
    <xf numFmtId="0" fontId="13" fillId="0" borderId="0" xfId="0" applyFont="1"/>
    <xf numFmtId="167" fontId="7" fillId="0" borderId="0" xfId="0" applyNumberFormat="1" applyFont="1" applyBorder="1"/>
    <xf numFmtId="166" fontId="7" fillId="0" borderId="0" xfId="0" applyNumberFormat="1" applyFont="1" applyBorder="1"/>
    <xf numFmtId="167" fontId="12" fillId="0" borderId="0" xfId="0" applyNumberFormat="1" applyFont="1"/>
    <xf numFmtId="164" fontId="12" fillId="0" borderId="0" xfId="0" applyNumberFormat="1" applyFont="1"/>
    <xf numFmtId="164" fontId="2" fillId="0" borderId="0" xfId="0" applyNumberFormat="1" applyFont="1"/>
    <xf numFmtId="1" fontId="14" fillId="0" borderId="0" xfId="0" applyNumberFormat="1" applyFont="1"/>
    <xf numFmtId="1" fontId="7" fillId="0" borderId="0" xfId="0" applyNumberFormat="1" applyFont="1"/>
    <xf numFmtId="9" fontId="7" fillId="0" borderId="0" xfId="0" applyNumberFormat="1" applyFont="1" applyBorder="1"/>
    <xf numFmtId="0" fontId="15" fillId="0" borderId="0" xfId="0" applyFont="1"/>
    <xf numFmtId="1" fontId="2" fillId="0" borderId="0" xfId="0" applyNumberFormat="1" applyFont="1"/>
    <xf numFmtId="0" fontId="9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2" fillId="0" borderId="8" xfId="0" applyFont="1" applyBorder="1"/>
    <xf numFmtId="167" fontId="2" fillId="0" borderId="5" xfId="0" applyNumberFormat="1" applyFont="1" applyFill="1" applyBorder="1"/>
    <xf numFmtId="166" fontId="7" fillId="0" borderId="8" xfId="0" applyNumberFormat="1" applyFont="1" applyFill="1" applyBorder="1"/>
    <xf numFmtId="166" fontId="7" fillId="0" borderId="8" xfId="0" applyNumberFormat="1" applyFont="1" applyBorder="1"/>
    <xf numFmtId="166" fontId="2" fillId="0" borderId="8" xfId="0" applyNumberFormat="1" applyFont="1" applyBorder="1"/>
    <xf numFmtId="166" fontId="7" fillId="0" borderId="8" xfId="0" applyNumberFormat="1" applyFont="1" applyBorder="1" applyAlignment="1">
      <alignment horizontal="right"/>
    </xf>
    <xf numFmtId="166" fontId="7" fillId="0" borderId="8" xfId="0" applyNumberFormat="1" applyFont="1" applyFill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167" fontId="2" fillId="0" borderId="5" xfId="0" applyNumberFormat="1" applyFont="1" applyBorder="1" applyAlignment="1">
      <alignment horizontal="right"/>
    </xf>
    <xf numFmtId="167" fontId="2" fillId="0" borderId="0" xfId="0" applyNumberFormat="1" applyFont="1" applyBorder="1" applyAlignment="1">
      <alignment horizontal="right"/>
    </xf>
    <xf numFmtId="167" fontId="7" fillId="0" borderId="1" xfId="1" applyNumberFormat="1" applyFont="1" applyBorder="1"/>
    <xf numFmtId="167" fontId="7" fillId="0" borderId="10" xfId="1" applyNumberFormat="1" applyFont="1" applyBorder="1"/>
    <xf numFmtId="166" fontId="11" fillId="0" borderId="6" xfId="0" applyNumberFormat="1" applyFont="1" applyFill="1" applyBorder="1"/>
    <xf numFmtId="167" fontId="10" fillId="0" borderId="0" xfId="0" applyNumberFormat="1" applyFont="1" applyFill="1"/>
    <xf numFmtId="167" fontId="7" fillId="0" borderId="9" xfId="0" applyNumberFormat="1" applyFont="1" applyFill="1" applyBorder="1"/>
    <xf numFmtId="167" fontId="7" fillId="0" borderId="11" xfId="0" applyNumberFormat="1" applyFont="1" applyFill="1" applyBorder="1"/>
    <xf numFmtId="0" fontId="10" fillId="0" borderId="2" xfId="0" applyFont="1" applyBorder="1"/>
    <xf numFmtId="0" fontId="10" fillId="0" borderId="2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8080"/>
      <color rgb="FF92D050"/>
      <color rgb="FFFFC000"/>
      <color rgb="FFFFFF66"/>
      <color rgb="FF98D0D4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92"/>
  <sheetViews>
    <sheetView tabSelected="1" zoomScaleNormal="100" workbookViewId="0">
      <selection activeCell="A9" sqref="A9"/>
    </sheetView>
  </sheetViews>
  <sheetFormatPr defaultRowHeight="12.75" x14ac:dyDescent="0.2"/>
  <cols>
    <col min="1" max="1" width="26.140625" style="1" customWidth="1"/>
    <col min="2" max="8" width="8.85546875" style="1" customWidth="1"/>
    <col min="9" max="9" width="9.140625" style="1"/>
    <col min="10" max="10" width="9.85546875" style="1" customWidth="1"/>
    <col min="11" max="11" width="13.7109375" style="1" customWidth="1"/>
    <col min="12" max="186" width="9.140625" style="1"/>
    <col min="187" max="187" width="11" style="1" customWidth="1"/>
    <col min="188" max="188" width="0.5703125" style="1" customWidth="1"/>
    <col min="189" max="189" width="26.42578125" style="1" customWidth="1"/>
    <col min="190" max="195" width="0" style="1" hidden="1" customWidth="1"/>
    <col min="196" max="196" width="0.140625" style="1" customWidth="1"/>
    <col min="197" max="203" width="8.85546875" style="1" customWidth="1"/>
    <col min="204" max="204" width="9.140625" style="1"/>
    <col min="205" max="205" width="9.85546875" style="1" customWidth="1"/>
    <col min="206" max="206" width="13.7109375" style="1" customWidth="1"/>
    <col min="207" max="207" width="9.140625" style="1"/>
    <col min="208" max="208" width="10.7109375" style="1" customWidth="1"/>
    <col min="209" max="209" width="19.140625" style="1" customWidth="1"/>
    <col min="210" max="211" width="9.5703125" style="1" customWidth="1"/>
    <col min="212" max="212" width="25.28515625" style="1" customWidth="1"/>
    <col min="213" max="240" width="9.5703125" style="1" customWidth="1"/>
    <col min="241" max="442" width="9.140625" style="1"/>
    <col min="443" max="443" width="11" style="1" customWidth="1"/>
    <col min="444" max="444" width="0.5703125" style="1" customWidth="1"/>
    <col min="445" max="445" width="26.42578125" style="1" customWidth="1"/>
    <col min="446" max="451" width="0" style="1" hidden="1" customWidth="1"/>
    <col min="452" max="452" width="0.140625" style="1" customWidth="1"/>
    <col min="453" max="459" width="8.85546875" style="1" customWidth="1"/>
    <col min="460" max="460" width="9.140625" style="1"/>
    <col min="461" max="461" width="9.85546875" style="1" customWidth="1"/>
    <col min="462" max="462" width="13.7109375" style="1" customWidth="1"/>
    <col min="463" max="463" width="9.140625" style="1"/>
    <col min="464" max="464" width="10.7109375" style="1" customWidth="1"/>
    <col min="465" max="465" width="19.140625" style="1" customWidth="1"/>
    <col min="466" max="467" width="9.5703125" style="1" customWidth="1"/>
    <col min="468" max="468" width="25.28515625" style="1" customWidth="1"/>
    <col min="469" max="496" width="9.5703125" style="1" customWidth="1"/>
    <col min="497" max="698" width="9.140625" style="1"/>
    <col min="699" max="699" width="11" style="1" customWidth="1"/>
    <col min="700" max="700" width="0.5703125" style="1" customWidth="1"/>
    <col min="701" max="701" width="26.42578125" style="1" customWidth="1"/>
    <col min="702" max="707" width="0" style="1" hidden="1" customWidth="1"/>
    <col min="708" max="708" width="0.140625" style="1" customWidth="1"/>
    <col min="709" max="715" width="8.85546875" style="1" customWidth="1"/>
    <col min="716" max="716" width="9.140625" style="1"/>
    <col min="717" max="717" width="9.85546875" style="1" customWidth="1"/>
    <col min="718" max="718" width="13.7109375" style="1" customWidth="1"/>
    <col min="719" max="719" width="9.140625" style="1"/>
    <col min="720" max="720" width="10.7109375" style="1" customWidth="1"/>
    <col min="721" max="721" width="19.140625" style="1" customWidth="1"/>
    <col min="722" max="723" width="9.5703125" style="1" customWidth="1"/>
    <col min="724" max="724" width="25.28515625" style="1" customWidth="1"/>
    <col min="725" max="752" width="9.5703125" style="1" customWidth="1"/>
    <col min="753" max="954" width="9.140625" style="1"/>
    <col min="955" max="955" width="11" style="1" customWidth="1"/>
    <col min="956" max="956" width="0.5703125" style="1" customWidth="1"/>
    <col min="957" max="957" width="26.42578125" style="1" customWidth="1"/>
    <col min="958" max="963" width="0" style="1" hidden="1" customWidth="1"/>
    <col min="964" max="964" width="0.140625" style="1" customWidth="1"/>
    <col min="965" max="971" width="8.85546875" style="1" customWidth="1"/>
    <col min="972" max="972" width="9.140625" style="1"/>
    <col min="973" max="973" width="9.85546875" style="1" customWidth="1"/>
    <col min="974" max="974" width="13.7109375" style="1" customWidth="1"/>
    <col min="975" max="975" width="9.140625" style="1"/>
    <col min="976" max="976" width="10.7109375" style="1" customWidth="1"/>
    <col min="977" max="977" width="19.140625" style="1" customWidth="1"/>
    <col min="978" max="979" width="9.5703125" style="1" customWidth="1"/>
    <col min="980" max="980" width="25.28515625" style="1" customWidth="1"/>
    <col min="981" max="1008" width="9.5703125" style="1" customWidth="1"/>
    <col min="1009" max="1210" width="9.140625" style="1"/>
    <col min="1211" max="1211" width="11" style="1" customWidth="1"/>
    <col min="1212" max="1212" width="0.5703125" style="1" customWidth="1"/>
    <col min="1213" max="1213" width="26.42578125" style="1" customWidth="1"/>
    <col min="1214" max="1219" width="0" style="1" hidden="1" customWidth="1"/>
    <col min="1220" max="1220" width="0.140625" style="1" customWidth="1"/>
    <col min="1221" max="1227" width="8.85546875" style="1" customWidth="1"/>
    <col min="1228" max="1228" width="9.140625" style="1"/>
    <col min="1229" max="1229" width="9.85546875" style="1" customWidth="1"/>
    <col min="1230" max="1230" width="13.7109375" style="1" customWidth="1"/>
    <col min="1231" max="1231" width="9.140625" style="1"/>
    <col min="1232" max="1232" width="10.7109375" style="1" customWidth="1"/>
    <col min="1233" max="1233" width="19.140625" style="1" customWidth="1"/>
    <col min="1234" max="1235" width="9.5703125" style="1" customWidth="1"/>
    <col min="1236" max="1236" width="25.28515625" style="1" customWidth="1"/>
    <col min="1237" max="1264" width="9.5703125" style="1" customWidth="1"/>
    <col min="1265" max="1466" width="9.140625" style="1"/>
    <col min="1467" max="1467" width="11" style="1" customWidth="1"/>
    <col min="1468" max="1468" width="0.5703125" style="1" customWidth="1"/>
    <col min="1469" max="1469" width="26.42578125" style="1" customWidth="1"/>
    <col min="1470" max="1475" width="0" style="1" hidden="1" customWidth="1"/>
    <col min="1476" max="1476" width="0.140625" style="1" customWidth="1"/>
    <col min="1477" max="1483" width="8.85546875" style="1" customWidth="1"/>
    <col min="1484" max="1484" width="9.140625" style="1"/>
    <col min="1485" max="1485" width="9.85546875" style="1" customWidth="1"/>
    <col min="1486" max="1486" width="13.7109375" style="1" customWidth="1"/>
    <col min="1487" max="1487" width="9.140625" style="1"/>
    <col min="1488" max="1488" width="10.7109375" style="1" customWidth="1"/>
    <col min="1489" max="1489" width="19.140625" style="1" customWidth="1"/>
    <col min="1490" max="1491" width="9.5703125" style="1" customWidth="1"/>
    <col min="1492" max="1492" width="25.28515625" style="1" customWidth="1"/>
    <col min="1493" max="1520" width="9.5703125" style="1" customWidth="1"/>
    <col min="1521" max="1722" width="9.140625" style="1"/>
    <col min="1723" max="1723" width="11" style="1" customWidth="1"/>
    <col min="1724" max="1724" width="0.5703125" style="1" customWidth="1"/>
    <col min="1725" max="1725" width="26.42578125" style="1" customWidth="1"/>
    <col min="1726" max="1731" width="0" style="1" hidden="1" customWidth="1"/>
    <col min="1732" max="1732" width="0.140625" style="1" customWidth="1"/>
    <col min="1733" max="1739" width="8.85546875" style="1" customWidth="1"/>
    <col min="1740" max="1740" width="9.140625" style="1"/>
    <col min="1741" max="1741" width="9.85546875" style="1" customWidth="1"/>
    <col min="1742" max="1742" width="13.7109375" style="1" customWidth="1"/>
    <col min="1743" max="1743" width="9.140625" style="1"/>
    <col min="1744" max="1744" width="10.7109375" style="1" customWidth="1"/>
    <col min="1745" max="1745" width="19.140625" style="1" customWidth="1"/>
    <col min="1746" max="1747" width="9.5703125" style="1" customWidth="1"/>
    <col min="1748" max="1748" width="25.28515625" style="1" customWidth="1"/>
    <col min="1749" max="1776" width="9.5703125" style="1" customWidth="1"/>
    <col min="1777" max="1978" width="9.140625" style="1"/>
    <col min="1979" max="1979" width="11" style="1" customWidth="1"/>
    <col min="1980" max="1980" width="0.5703125" style="1" customWidth="1"/>
    <col min="1981" max="1981" width="26.42578125" style="1" customWidth="1"/>
    <col min="1982" max="1987" width="0" style="1" hidden="1" customWidth="1"/>
    <col min="1988" max="1988" width="0.140625" style="1" customWidth="1"/>
    <col min="1989" max="1995" width="8.85546875" style="1" customWidth="1"/>
    <col min="1996" max="1996" width="9.140625" style="1"/>
    <col min="1997" max="1997" width="9.85546875" style="1" customWidth="1"/>
    <col min="1998" max="1998" width="13.7109375" style="1" customWidth="1"/>
    <col min="1999" max="1999" width="9.140625" style="1"/>
    <col min="2000" max="2000" width="10.7109375" style="1" customWidth="1"/>
    <col min="2001" max="2001" width="19.140625" style="1" customWidth="1"/>
    <col min="2002" max="2003" width="9.5703125" style="1" customWidth="1"/>
    <col min="2004" max="2004" width="25.28515625" style="1" customWidth="1"/>
    <col min="2005" max="2032" width="9.5703125" style="1" customWidth="1"/>
    <col min="2033" max="2234" width="9.140625" style="1"/>
    <col min="2235" max="2235" width="11" style="1" customWidth="1"/>
    <col min="2236" max="2236" width="0.5703125" style="1" customWidth="1"/>
    <col min="2237" max="2237" width="26.42578125" style="1" customWidth="1"/>
    <col min="2238" max="2243" width="0" style="1" hidden="1" customWidth="1"/>
    <col min="2244" max="2244" width="0.140625" style="1" customWidth="1"/>
    <col min="2245" max="2251" width="8.85546875" style="1" customWidth="1"/>
    <col min="2252" max="2252" width="9.140625" style="1"/>
    <col min="2253" max="2253" width="9.85546875" style="1" customWidth="1"/>
    <col min="2254" max="2254" width="13.7109375" style="1" customWidth="1"/>
    <col min="2255" max="2255" width="9.140625" style="1"/>
    <col min="2256" max="2256" width="10.7109375" style="1" customWidth="1"/>
    <col min="2257" max="2257" width="19.140625" style="1" customWidth="1"/>
    <col min="2258" max="2259" width="9.5703125" style="1" customWidth="1"/>
    <col min="2260" max="2260" width="25.28515625" style="1" customWidth="1"/>
    <col min="2261" max="2288" width="9.5703125" style="1" customWidth="1"/>
    <col min="2289" max="2490" width="9.140625" style="1"/>
    <col min="2491" max="2491" width="11" style="1" customWidth="1"/>
    <col min="2492" max="2492" width="0.5703125" style="1" customWidth="1"/>
    <col min="2493" max="2493" width="26.42578125" style="1" customWidth="1"/>
    <col min="2494" max="2499" width="0" style="1" hidden="1" customWidth="1"/>
    <col min="2500" max="2500" width="0.140625" style="1" customWidth="1"/>
    <col min="2501" max="2507" width="8.85546875" style="1" customWidth="1"/>
    <col min="2508" max="2508" width="9.140625" style="1"/>
    <col min="2509" max="2509" width="9.85546875" style="1" customWidth="1"/>
    <col min="2510" max="2510" width="13.7109375" style="1" customWidth="1"/>
    <col min="2511" max="2511" width="9.140625" style="1"/>
    <col min="2512" max="2512" width="10.7109375" style="1" customWidth="1"/>
    <col min="2513" max="2513" width="19.140625" style="1" customWidth="1"/>
    <col min="2514" max="2515" width="9.5703125" style="1" customWidth="1"/>
    <col min="2516" max="2516" width="25.28515625" style="1" customWidth="1"/>
    <col min="2517" max="2544" width="9.5703125" style="1" customWidth="1"/>
    <col min="2545" max="2746" width="9.140625" style="1"/>
    <col min="2747" max="2747" width="11" style="1" customWidth="1"/>
    <col min="2748" max="2748" width="0.5703125" style="1" customWidth="1"/>
    <col min="2749" max="2749" width="26.42578125" style="1" customWidth="1"/>
    <col min="2750" max="2755" width="0" style="1" hidden="1" customWidth="1"/>
    <col min="2756" max="2756" width="0.140625" style="1" customWidth="1"/>
    <col min="2757" max="2763" width="8.85546875" style="1" customWidth="1"/>
    <col min="2764" max="2764" width="9.140625" style="1"/>
    <col min="2765" max="2765" width="9.85546875" style="1" customWidth="1"/>
    <col min="2766" max="2766" width="13.7109375" style="1" customWidth="1"/>
    <col min="2767" max="2767" width="9.140625" style="1"/>
    <col min="2768" max="2768" width="10.7109375" style="1" customWidth="1"/>
    <col min="2769" max="2769" width="19.140625" style="1" customWidth="1"/>
    <col min="2770" max="2771" width="9.5703125" style="1" customWidth="1"/>
    <col min="2772" max="2772" width="25.28515625" style="1" customWidth="1"/>
    <col min="2773" max="2800" width="9.5703125" style="1" customWidth="1"/>
    <col min="2801" max="3002" width="9.140625" style="1"/>
    <col min="3003" max="3003" width="11" style="1" customWidth="1"/>
    <col min="3004" max="3004" width="0.5703125" style="1" customWidth="1"/>
    <col min="3005" max="3005" width="26.42578125" style="1" customWidth="1"/>
    <col min="3006" max="3011" width="0" style="1" hidden="1" customWidth="1"/>
    <col min="3012" max="3012" width="0.140625" style="1" customWidth="1"/>
    <col min="3013" max="3019" width="8.85546875" style="1" customWidth="1"/>
    <col min="3020" max="3020" width="9.140625" style="1"/>
    <col min="3021" max="3021" width="9.85546875" style="1" customWidth="1"/>
    <col min="3022" max="3022" width="13.7109375" style="1" customWidth="1"/>
    <col min="3023" max="3023" width="9.140625" style="1"/>
    <col min="3024" max="3024" width="10.7109375" style="1" customWidth="1"/>
    <col min="3025" max="3025" width="19.140625" style="1" customWidth="1"/>
    <col min="3026" max="3027" width="9.5703125" style="1" customWidth="1"/>
    <col min="3028" max="3028" width="25.28515625" style="1" customWidth="1"/>
    <col min="3029" max="3056" width="9.5703125" style="1" customWidth="1"/>
    <col min="3057" max="3258" width="9.140625" style="1"/>
    <col min="3259" max="3259" width="11" style="1" customWidth="1"/>
    <col min="3260" max="3260" width="0.5703125" style="1" customWidth="1"/>
    <col min="3261" max="3261" width="26.42578125" style="1" customWidth="1"/>
    <col min="3262" max="3267" width="0" style="1" hidden="1" customWidth="1"/>
    <col min="3268" max="3268" width="0.140625" style="1" customWidth="1"/>
    <col min="3269" max="3275" width="8.85546875" style="1" customWidth="1"/>
    <col min="3276" max="3276" width="9.140625" style="1"/>
    <col min="3277" max="3277" width="9.85546875" style="1" customWidth="1"/>
    <col min="3278" max="3278" width="13.7109375" style="1" customWidth="1"/>
    <col min="3279" max="3279" width="9.140625" style="1"/>
    <col min="3280" max="3280" width="10.7109375" style="1" customWidth="1"/>
    <col min="3281" max="3281" width="19.140625" style="1" customWidth="1"/>
    <col min="3282" max="3283" width="9.5703125" style="1" customWidth="1"/>
    <col min="3284" max="3284" width="25.28515625" style="1" customWidth="1"/>
    <col min="3285" max="3312" width="9.5703125" style="1" customWidth="1"/>
    <col min="3313" max="3514" width="9.140625" style="1"/>
    <col min="3515" max="3515" width="11" style="1" customWidth="1"/>
    <col min="3516" max="3516" width="0.5703125" style="1" customWidth="1"/>
    <col min="3517" max="3517" width="26.42578125" style="1" customWidth="1"/>
    <col min="3518" max="3523" width="0" style="1" hidden="1" customWidth="1"/>
    <col min="3524" max="3524" width="0.140625" style="1" customWidth="1"/>
    <col min="3525" max="3531" width="8.85546875" style="1" customWidth="1"/>
    <col min="3532" max="3532" width="9.140625" style="1"/>
    <col min="3533" max="3533" width="9.85546875" style="1" customWidth="1"/>
    <col min="3534" max="3534" width="13.7109375" style="1" customWidth="1"/>
    <col min="3535" max="3535" width="9.140625" style="1"/>
    <col min="3536" max="3536" width="10.7109375" style="1" customWidth="1"/>
    <col min="3537" max="3537" width="19.140625" style="1" customWidth="1"/>
    <col min="3538" max="3539" width="9.5703125" style="1" customWidth="1"/>
    <col min="3540" max="3540" width="25.28515625" style="1" customWidth="1"/>
    <col min="3541" max="3568" width="9.5703125" style="1" customWidth="1"/>
    <col min="3569" max="3770" width="9.140625" style="1"/>
    <col min="3771" max="3771" width="11" style="1" customWidth="1"/>
    <col min="3772" max="3772" width="0.5703125" style="1" customWidth="1"/>
    <col min="3773" max="3773" width="26.42578125" style="1" customWidth="1"/>
    <col min="3774" max="3779" width="0" style="1" hidden="1" customWidth="1"/>
    <col min="3780" max="3780" width="0.140625" style="1" customWidth="1"/>
    <col min="3781" max="3787" width="8.85546875" style="1" customWidth="1"/>
    <col min="3788" max="3788" width="9.140625" style="1"/>
    <col min="3789" max="3789" width="9.85546875" style="1" customWidth="1"/>
    <col min="3790" max="3790" width="13.7109375" style="1" customWidth="1"/>
    <col min="3791" max="3791" width="9.140625" style="1"/>
    <col min="3792" max="3792" width="10.7109375" style="1" customWidth="1"/>
    <col min="3793" max="3793" width="19.140625" style="1" customWidth="1"/>
    <col min="3794" max="3795" width="9.5703125" style="1" customWidth="1"/>
    <col min="3796" max="3796" width="25.28515625" style="1" customWidth="1"/>
    <col min="3797" max="3824" width="9.5703125" style="1" customWidth="1"/>
    <col min="3825" max="4026" width="9.140625" style="1"/>
    <col min="4027" max="4027" width="11" style="1" customWidth="1"/>
    <col min="4028" max="4028" width="0.5703125" style="1" customWidth="1"/>
    <col min="4029" max="4029" width="26.42578125" style="1" customWidth="1"/>
    <col min="4030" max="4035" width="0" style="1" hidden="1" customWidth="1"/>
    <col min="4036" max="4036" width="0.140625" style="1" customWidth="1"/>
    <col min="4037" max="4043" width="8.85546875" style="1" customWidth="1"/>
    <col min="4044" max="4044" width="9.140625" style="1"/>
    <col min="4045" max="4045" width="9.85546875" style="1" customWidth="1"/>
    <col min="4046" max="4046" width="13.7109375" style="1" customWidth="1"/>
    <col min="4047" max="4047" width="9.140625" style="1"/>
    <col min="4048" max="4048" width="10.7109375" style="1" customWidth="1"/>
    <col min="4049" max="4049" width="19.140625" style="1" customWidth="1"/>
    <col min="4050" max="4051" width="9.5703125" style="1" customWidth="1"/>
    <col min="4052" max="4052" width="25.28515625" style="1" customWidth="1"/>
    <col min="4053" max="4080" width="9.5703125" style="1" customWidth="1"/>
    <col min="4081" max="4282" width="9.140625" style="1"/>
    <col min="4283" max="4283" width="11" style="1" customWidth="1"/>
    <col min="4284" max="4284" width="0.5703125" style="1" customWidth="1"/>
    <col min="4285" max="4285" width="26.42578125" style="1" customWidth="1"/>
    <col min="4286" max="4291" width="0" style="1" hidden="1" customWidth="1"/>
    <col min="4292" max="4292" width="0.140625" style="1" customWidth="1"/>
    <col min="4293" max="4299" width="8.85546875" style="1" customWidth="1"/>
    <col min="4300" max="4300" width="9.140625" style="1"/>
    <col min="4301" max="4301" width="9.85546875" style="1" customWidth="1"/>
    <col min="4302" max="4302" width="13.7109375" style="1" customWidth="1"/>
    <col min="4303" max="4303" width="9.140625" style="1"/>
    <col min="4304" max="4304" width="10.7109375" style="1" customWidth="1"/>
    <col min="4305" max="4305" width="19.140625" style="1" customWidth="1"/>
    <col min="4306" max="4307" width="9.5703125" style="1" customWidth="1"/>
    <col min="4308" max="4308" width="25.28515625" style="1" customWidth="1"/>
    <col min="4309" max="4336" width="9.5703125" style="1" customWidth="1"/>
    <col min="4337" max="4538" width="9.140625" style="1"/>
    <col min="4539" max="4539" width="11" style="1" customWidth="1"/>
    <col min="4540" max="4540" width="0.5703125" style="1" customWidth="1"/>
    <col min="4541" max="4541" width="26.42578125" style="1" customWidth="1"/>
    <col min="4542" max="4547" width="0" style="1" hidden="1" customWidth="1"/>
    <col min="4548" max="4548" width="0.140625" style="1" customWidth="1"/>
    <col min="4549" max="4555" width="8.85546875" style="1" customWidth="1"/>
    <col min="4556" max="4556" width="9.140625" style="1"/>
    <col min="4557" max="4557" width="9.85546875" style="1" customWidth="1"/>
    <col min="4558" max="4558" width="13.7109375" style="1" customWidth="1"/>
    <col min="4559" max="4559" width="9.140625" style="1"/>
    <col min="4560" max="4560" width="10.7109375" style="1" customWidth="1"/>
    <col min="4561" max="4561" width="19.140625" style="1" customWidth="1"/>
    <col min="4562" max="4563" width="9.5703125" style="1" customWidth="1"/>
    <col min="4564" max="4564" width="25.28515625" style="1" customWidth="1"/>
    <col min="4565" max="4592" width="9.5703125" style="1" customWidth="1"/>
    <col min="4593" max="4794" width="9.140625" style="1"/>
    <col min="4795" max="4795" width="11" style="1" customWidth="1"/>
    <col min="4796" max="4796" width="0.5703125" style="1" customWidth="1"/>
    <col min="4797" max="4797" width="26.42578125" style="1" customWidth="1"/>
    <col min="4798" max="4803" width="0" style="1" hidden="1" customWidth="1"/>
    <col min="4804" max="4804" width="0.140625" style="1" customWidth="1"/>
    <col min="4805" max="4811" width="8.85546875" style="1" customWidth="1"/>
    <col min="4812" max="4812" width="9.140625" style="1"/>
    <col min="4813" max="4813" width="9.85546875" style="1" customWidth="1"/>
    <col min="4814" max="4814" width="13.7109375" style="1" customWidth="1"/>
    <col min="4815" max="4815" width="9.140625" style="1"/>
    <col min="4816" max="4816" width="10.7109375" style="1" customWidth="1"/>
    <col min="4817" max="4817" width="19.140625" style="1" customWidth="1"/>
    <col min="4818" max="4819" width="9.5703125" style="1" customWidth="1"/>
    <col min="4820" max="4820" width="25.28515625" style="1" customWidth="1"/>
    <col min="4821" max="4848" width="9.5703125" style="1" customWidth="1"/>
    <col min="4849" max="5050" width="9.140625" style="1"/>
    <col min="5051" max="5051" width="11" style="1" customWidth="1"/>
    <col min="5052" max="5052" width="0.5703125" style="1" customWidth="1"/>
    <col min="5053" max="5053" width="26.42578125" style="1" customWidth="1"/>
    <col min="5054" max="5059" width="0" style="1" hidden="1" customWidth="1"/>
    <col min="5060" max="5060" width="0.140625" style="1" customWidth="1"/>
    <col min="5061" max="5067" width="8.85546875" style="1" customWidth="1"/>
    <col min="5068" max="5068" width="9.140625" style="1"/>
    <col min="5069" max="5069" width="9.85546875" style="1" customWidth="1"/>
    <col min="5070" max="5070" width="13.7109375" style="1" customWidth="1"/>
    <col min="5071" max="5071" width="9.140625" style="1"/>
    <col min="5072" max="5072" width="10.7109375" style="1" customWidth="1"/>
    <col min="5073" max="5073" width="19.140625" style="1" customWidth="1"/>
    <col min="5074" max="5075" width="9.5703125" style="1" customWidth="1"/>
    <col min="5076" max="5076" width="25.28515625" style="1" customWidth="1"/>
    <col min="5077" max="5104" width="9.5703125" style="1" customWidth="1"/>
    <col min="5105" max="5306" width="9.140625" style="1"/>
    <col min="5307" max="5307" width="11" style="1" customWidth="1"/>
    <col min="5308" max="5308" width="0.5703125" style="1" customWidth="1"/>
    <col min="5309" max="5309" width="26.42578125" style="1" customWidth="1"/>
    <col min="5310" max="5315" width="0" style="1" hidden="1" customWidth="1"/>
    <col min="5316" max="5316" width="0.140625" style="1" customWidth="1"/>
    <col min="5317" max="5323" width="8.85546875" style="1" customWidth="1"/>
    <col min="5324" max="5324" width="9.140625" style="1"/>
    <col min="5325" max="5325" width="9.85546875" style="1" customWidth="1"/>
    <col min="5326" max="5326" width="13.7109375" style="1" customWidth="1"/>
    <col min="5327" max="5327" width="9.140625" style="1"/>
    <col min="5328" max="5328" width="10.7109375" style="1" customWidth="1"/>
    <col min="5329" max="5329" width="19.140625" style="1" customWidth="1"/>
    <col min="5330" max="5331" width="9.5703125" style="1" customWidth="1"/>
    <col min="5332" max="5332" width="25.28515625" style="1" customWidth="1"/>
    <col min="5333" max="5360" width="9.5703125" style="1" customWidth="1"/>
    <col min="5361" max="5562" width="9.140625" style="1"/>
    <col min="5563" max="5563" width="11" style="1" customWidth="1"/>
    <col min="5564" max="5564" width="0.5703125" style="1" customWidth="1"/>
    <col min="5565" max="5565" width="26.42578125" style="1" customWidth="1"/>
    <col min="5566" max="5571" width="0" style="1" hidden="1" customWidth="1"/>
    <col min="5572" max="5572" width="0.140625" style="1" customWidth="1"/>
    <col min="5573" max="5579" width="8.85546875" style="1" customWidth="1"/>
    <col min="5580" max="5580" width="9.140625" style="1"/>
    <col min="5581" max="5581" width="9.85546875" style="1" customWidth="1"/>
    <col min="5582" max="5582" width="13.7109375" style="1" customWidth="1"/>
    <col min="5583" max="5583" width="9.140625" style="1"/>
    <col min="5584" max="5584" width="10.7109375" style="1" customWidth="1"/>
    <col min="5585" max="5585" width="19.140625" style="1" customWidth="1"/>
    <col min="5586" max="5587" width="9.5703125" style="1" customWidth="1"/>
    <col min="5588" max="5588" width="25.28515625" style="1" customWidth="1"/>
    <col min="5589" max="5616" width="9.5703125" style="1" customWidth="1"/>
    <col min="5617" max="5818" width="9.140625" style="1"/>
    <col min="5819" max="5819" width="11" style="1" customWidth="1"/>
    <col min="5820" max="5820" width="0.5703125" style="1" customWidth="1"/>
    <col min="5821" max="5821" width="26.42578125" style="1" customWidth="1"/>
    <col min="5822" max="5827" width="0" style="1" hidden="1" customWidth="1"/>
    <col min="5828" max="5828" width="0.140625" style="1" customWidth="1"/>
    <col min="5829" max="5835" width="8.85546875" style="1" customWidth="1"/>
    <col min="5836" max="5836" width="9.140625" style="1"/>
    <col min="5837" max="5837" width="9.85546875" style="1" customWidth="1"/>
    <col min="5838" max="5838" width="13.7109375" style="1" customWidth="1"/>
    <col min="5839" max="5839" width="9.140625" style="1"/>
    <col min="5840" max="5840" width="10.7109375" style="1" customWidth="1"/>
    <col min="5841" max="5841" width="19.140625" style="1" customWidth="1"/>
    <col min="5842" max="5843" width="9.5703125" style="1" customWidth="1"/>
    <col min="5844" max="5844" width="25.28515625" style="1" customWidth="1"/>
    <col min="5845" max="5872" width="9.5703125" style="1" customWidth="1"/>
    <col min="5873" max="6074" width="9.140625" style="1"/>
    <col min="6075" max="6075" width="11" style="1" customWidth="1"/>
    <col min="6076" max="6076" width="0.5703125" style="1" customWidth="1"/>
    <col min="6077" max="6077" width="26.42578125" style="1" customWidth="1"/>
    <col min="6078" max="6083" width="0" style="1" hidden="1" customWidth="1"/>
    <col min="6084" max="6084" width="0.140625" style="1" customWidth="1"/>
    <col min="6085" max="6091" width="8.85546875" style="1" customWidth="1"/>
    <col min="6092" max="6092" width="9.140625" style="1"/>
    <col min="6093" max="6093" width="9.85546875" style="1" customWidth="1"/>
    <col min="6094" max="6094" width="13.7109375" style="1" customWidth="1"/>
    <col min="6095" max="6095" width="9.140625" style="1"/>
    <col min="6096" max="6096" width="10.7109375" style="1" customWidth="1"/>
    <col min="6097" max="6097" width="19.140625" style="1" customWidth="1"/>
    <col min="6098" max="6099" width="9.5703125" style="1" customWidth="1"/>
    <col min="6100" max="6100" width="25.28515625" style="1" customWidth="1"/>
    <col min="6101" max="6128" width="9.5703125" style="1" customWidth="1"/>
    <col min="6129" max="6330" width="9.140625" style="1"/>
    <col min="6331" max="6331" width="11" style="1" customWidth="1"/>
    <col min="6332" max="6332" width="0.5703125" style="1" customWidth="1"/>
    <col min="6333" max="6333" width="26.42578125" style="1" customWidth="1"/>
    <col min="6334" max="6339" width="0" style="1" hidden="1" customWidth="1"/>
    <col min="6340" max="6340" width="0.140625" style="1" customWidth="1"/>
    <col min="6341" max="6347" width="8.85546875" style="1" customWidth="1"/>
    <col min="6348" max="6348" width="9.140625" style="1"/>
    <col min="6349" max="6349" width="9.85546875" style="1" customWidth="1"/>
    <col min="6350" max="6350" width="13.7109375" style="1" customWidth="1"/>
    <col min="6351" max="6351" width="9.140625" style="1"/>
    <col min="6352" max="6352" width="10.7109375" style="1" customWidth="1"/>
    <col min="6353" max="6353" width="19.140625" style="1" customWidth="1"/>
    <col min="6354" max="6355" width="9.5703125" style="1" customWidth="1"/>
    <col min="6356" max="6356" width="25.28515625" style="1" customWidth="1"/>
    <col min="6357" max="6384" width="9.5703125" style="1" customWidth="1"/>
    <col min="6385" max="6586" width="9.140625" style="1"/>
    <col min="6587" max="6587" width="11" style="1" customWidth="1"/>
    <col min="6588" max="6588" width="0.5703125" style="1" customWidth="1"/>
    <col min="6589" max="6589" width="26.42578125" style="1" customWidth="1"/>
    <col min="6590" max="6595" width="0" style="1" hidden="1" customWidth="1"/>
    <col min="6596" max="6596" width="0.140625" style="1" customWidth="1"/>
    <col min="6597" max="6603" width="8.85546875" style="1" customWidth="1"/>
    <col min="6604" max="6604" width="9.140625" style="1"/>
    <col min="6605" max="6605" width="9.85546875" style="1" customWidth="1"/>
    <col min="6606" max="6606" width="13.7109375" style="1" customWidth="1"/>
    <col min="6607" max="6607" width="9.140625" style="1"/>
    <col min="6608" max="6608" width="10.7109375" style="1" customWidth="1"/>
    <col min="6609" max="6609" width="19.140625" style="1" customWidth="1"/>
    <col min="6610" max="6611" width="9.5703125" style="1" customWidth="1"/>
    <col min="6612" max="6612" width="25.28515625" style="1" customWidth="1"/>
    <col min="6613" max="6640" width="9.5703125" style="1" customWidth="1"/>
    <col min="6641" max="6842" width="9.140625" style="1"/>
    <col min="6843" max="6843" width="11" style="1" customWidth="1"/>
    <col min="6844" max="6844" width="0.5703125" style="1" customWidth="1"/>
    <col min="6845" max="6845" width="26.42578125" style="1" customWidth="1"/>
    <col min="6846" max="6851" width="0" style="1" hidden="1" customWidth="1"/>
    <col min="6852" max="6852" width="0.140625" style="1" customWidth="1"/>
    <col min="6853" max="6859" width="8.85546875" style="1" customWidth="1"/>
    <col min="6860" max="6860" width="9.140625" style="1"/>
    <col min="6861" max="6861" width="9.85546875" style="1" customWidth="1"/>
    <col min="6862" max="6862" width="13.7109375" style="1" customWidth="1"/>
    <col min="6863" max="6863" width="9.140625" style="1"/>
    <col min="6864" max="6864" width="10.7109375" style="1" customWidth="1"/>
    <col min="6865" max="6865" width="19.140625" style="1" customWidth="1"/>
    <col min="6866" max="6867" width="9.5703125" style="1" customWidth="1"/>
    <col min="6868" max="6868" width="25.28515625" style="1" customWidth="1"/>
    <col min="6869" max="6896" width="9.5703125" style="1" customWidth="1"/>
    <col min="6897" max="7098" width="9.140625" style="1"/>
    <col min="7099" max="7099" width="11" style="1" customWidth="1"/>
    <col min="7100" max="7100" width="0.5703125" style="1" customWidth="1"/>
    <col min="7101" max="7101" width="26.42578125" style="1" customWidth="1"/>
    <col min="7102" max="7107" width="0" style="1" hidden="1" customWidth="1"/>
    <col min="7108" max="7108" width="0.140625" style="1" customWidth="1"/>
    <col min="7109" max="7115" width="8.85546875" style="1" customWidth="1"/>
    <col min="7116" max="7116" width="9.140625" style="1"/>
    <col min="7117" max="7117" width="9.85546875" style="1" customWidth="1"/>
    <col min="7118" max="7118" width="13.7109375" style="1" customWidth="1"/>
    <col min="7119" max="7119" width="9.140625" style="1"/>
    <col min="7120" max="7120" width="10.7109375" style="1" customWidth="1"/>
    <col min="7121" max="7121" width="19.140625" style="1" customWidth="1"/>
    <col min="7122" max="7123" width="9.5703125" style="1" customWidth="1"/>
    <col min="7124" max="7124" width="25.28515625" style="1" customWidth="1"/>
    <col min="7125" max="7152" width="9.5703125" style="1" customWidth="1"/>
    <col min="7153" max="7354" width="9.140625" style="1"/>
    <col min="7355" max="7355" width="11" style="1" customWidth="1"/>
    <col min="7356" max="7356" width="0.5703125" style="1" customWidth="1"/>
    <col min="7357" max="7357" width="26.42578125" style="1" customWidth="1"/>
    <col min="7358" max="7363" width="0" style="1" hidden="1" customWidth="1"/>
    <col min="7364" max="7364" width="0.140625" style="1" customWidth="1"/>
    <col min="7365" max="7371" width="8.85546875" style="1" customWidth="1"/>
    <col min="7372" max="7372" width="9.140625" style="1"/>
    <col min="7373" max="7373" width="9.85546875" style="1" customWidth="1"/>
    <col min="7374" max="7374" width="13.7109375" style="1" customWidth="1"/>
    <col min="7375" max="7375" width="9.140625" style="1"/>
    <col min="7376" max="7376" width="10.7109375" style="1" customWidth="1"/>
    <col min="7377" max="7377" width="19.140625" style="1" customWidth="1"/>
    <col min="7378" max="7379" width="9.5703125" style="1" customWidth="1"/>
    <col min="7380" max="7380" width="25.28515625" style="1" customWidth="1"/>
    <col min="7381" max="7408" width="9.5703125" style="1" customWidth="1"/>
    <col min="7409" max="7610" width="9.140625" style="1"/>
    <col min="7611" max="7611" width="11" style="1" customWidth="1"/>
    <col min="7612" max="7612" width="0.5703125" style="1" customWidth="1"/>
    <col min="7613" max="7613" width="26.42578125" style="1" customWidth="1"/>
    <col min="7614" max="7619" width="0" style="1" hidden="1" customWidth="1"/>
    <col min="7620" max="7620" width="0.140625" style="1" customWidth="1"/>
    <col min="7621" max="7627" width="8.85546875" style="1" customWidth="1"/>
    <col min="7628" max="7628" width="9.140625" style="1"/>
    <col min="7629" max="7629" width="9.85546875" style="1" customWidth="1"/>
    <col min="7630" max="7630" width="13.7109375" style="1" customWidth="1"/>
    <col min="7631" max="7631" width="9.140625" style="1"/>
    <col min="7632" max="7632" width="10.7109375" style="1" customWidth="1"/>
    <col min="7633" max="7633" width="19.140625" style="1" customWidth="1"/>
    <col min="7634" max="7635" width="9.5703125" style="1" customWidth="1"/>
    <col min="7636" max="7636" width="25.28515625" style="1" customWidth="1"/>
    <col min="7637" max="7664" width="9.5703125" style="1" customWidth="1"/>
    <col min="7665" max="7866" width="9.140625" style="1"/>
    <col min="7867" max="7867" width="11" style="1" customWidth="1"/>
    <col min="7868" max="7868" width="0.5703125" style="1" customWidth="1"/>
    <col min="7869" max="7869" width="26.42578125" style="1" customWidth="1"/>
    <col min="7870" max="7875" width="0" style="1" hidden="1" customWidth="1"/>
    <col min="7876" max="7876" width="0.140625" style="1" customWidth="1"/>
    <col min="7877" max="7883" width="8.85546875" style="1" customWidth="1"/>
    <col min="7884" max="7884" width="9.140625" style="1"/>
    <col min="7885" max="7885" width="9.85546875" style="1" customWidth="1"/>
    <col min="7886" max="7886" width="13.7109375" style="1" customWidth="1"/>
    <col min="7887" max="7887" width="9.140625" style="1"/>
    <col min="7888" max="7888" width="10.7109375" style="1" customWidth="1"/>
    <col min="7889" max="7889" width="19.140625" style="1" customWidth="1"/>
    <col min="7890" max="7891" width="9.5703125" style="1" customWidth="1"/>
    <col min="7892" max="7892" width="25.28515625" style="1" customWidth="1"/>
    <col min="7893" max="7920" width="9.5703125" style="1" customWidth="1"/>
    <col min="7921" max="8122" width="9.140625" style="1"/>
    <col min="8123" max="8123" width="11" style="1" customWidth="1"/>
    <col min="8124" max="8124" width="0.5703125" style="1" customWidth="1"/>
    <col min="8125" max="8125" width="26.42578125" style="1" customWidth="1"/>
    <col min="8126" max="8131" width="0" style="1" hidden="1" customWidth="1"/>
    <col min="8132" max="8132" width="0.140625" style="1" customWidth="1"/>
    <col min="8133" max="8139" width="8.85546875" style="1" customWidth="1"/>
    <col min="8140" max="8140" width="9.140625" style="1"/>
    <col min="8141" max="8141" width="9.85546875" style="1" customWidth="1"/>
    <col min="8142" max="8142" width="13.7109375" style="1" customWidth="1"/>
    <col min="8143" max="8143" width="9.140625" style="1"/>
    <col min="8144" max="8144" width="10.7109375" style="1" customWidth="1"/>
    <col min="8145" max="8145" width="19.140625" style="1" customWidth="1"/>
    <col min="8146" max="8147" width="9.5703125" style="1" customWidth="1"/>
    <col min="8148" max="8148" width="25.28515625" style="1" customWidth="1"/>
    <col min="8149" max="8176" width="9.5703125" style="1" customWidth="1"/>
    <col min="8177" max="8378" width="9.140625" style="1"/>
    <col min="8379" max="8379" width="11" style="1" customWidth="1"/>
    <col min="8380" max="8380" width="0.5703125" style="1" customWidth="1"/>
    <col min="8381" max="8381" width="26.42578125" style="1" customWidth="1"/>
    <col min="8382" max="8387" width="0" style="1" hidden="1" customWidth="1"/>
    <col min="8388" max="8388" width="0.140625" style="1" customWidth="1"/>
    <col min="8389" max="8395" width="8.85546875" style="1" customWidth="1"/>
    <col min="8396" max="8396" width="9.140625" style="1"/>
    <col min="8397" max="8397" width="9.85546875" style="1" customWidth="1"/>
    <col min="8398" max="8398" width="13.7109375" style="1" customWidth="1"/>
    <col min="8399" max="8399" width="9.140625" style="1"/>
    <col min="8400" max="8400" width="10.7109375" style="1" customWidth="1"/>
    <col min="8401" max="8401" width="19.140625" style="1" customWidth="1"/>
    <col min="8402" max="8403" width="9.5703125" style="1" customWidth="1"/>
    <col min="8404" max="8404" width="25.28515625" style="1" customWidth="1"/>
    <col min="8405" max="8432" width="9.5703125" style="1" customWidth="1"/>
    <col min="8433" max="8634" width="9.140625" style="1"/>
    <col min="8635" max="8635" width="11" style="1" customWidth="1"/>
    <col min="8636" max="8636" width="0.5703125" style="1" customWidth="1"/>
    <col min="8637" max="8637" width="26.42578125" style="1" customWidth="1"/>
    <col min="8638" max="8643" width="0" style="1" hidden="1" customWidth="1"/>
    <col min="8644" max="8644" width="0.140625" style="1" customWidth="1"/>
    <col min="8645" max="8651" width="8.85546875" style="1" customWidth="1"/>
    <col min="8652" max="8652" width="9.140625" style="1"/>
    <col min="8653" max="8653" width="9.85546875" style="1" customWidth="1"/>
    <col min="8654" max="8654" width="13.7109375" style="1" customWidth="1"/>
    <col min="8655" max="8655" width="9.140625" style="1"/>
    <col min="8656" max="8656" width="10.7109375" style="1" customWidth="1"/>
    <col min="8657" max="8657" width="19.140625" style="1" customWidth="1"/>
    <col min="8658" max="8659" width="9.5703125" style="1" customWidth="1"/>
    <col min="8660" max="8660" width="25.28515625" style="1" customWidth="1"/>
    <col min="8661" max="8688" width="9.5703125" style="1" customWidth="1"/>
    <col min="8689" max="8890" width="9.140625" style="1"/>
    <col min="8891" max="8891" width="11" style="1" customWidth="1"/>
    <col min="8892" max="8892" width="0.5703125" style="1" customWidth="1"/>
    <col min="8893" max="8893" width="26.42578125" style="1" customWidth="1"/>
    <col min="8894" max="8899" width="0" style="1" hidden="1" customWidth="1"/>
    <col min="8900" max="8900" width="0.140625" style="1" customWidth="1"/>
    <col min="8901" max="8907" width="8.85546875" style="1" customWidth="1"/>
    <col min="8908" max="8908" width="9.140625" style="1"/>
    <col min="8909" max="8909" width="9.85546875" style="1" customWidth="1"/>
    <col min="8910" max="8910" width="13.7109375" style="1" customWidth="1"/>
    <col min="8911" max="8911" width="9.140625" style="1"/>
    <col min="8912" max="8912" width="10.7109375" style="1" customWidth="1"/>
    <col min="8913" max="8913" width="19.140625" style="1" customWidth="1"/>
    <col min="8914" max="8915" width="9.5703125" style="1" customWidth="1"/>
    <col min="8916" max="8916" width="25.28515625" style="1" customWidth="1"/>
    <col min="8917" max="8944" width="9.5703125" style="1" customWidth="1"/>
    <col min="8945" max="9146" width="9.140625" style="1"/>
    <col min="9147" max="9147" width="11" style="1" customWidth="1"/>
    <col min="9148" max="9148" width="0.5703125" style="1" customWidth="1"/>
    <col min="9149" max="9149" width="26.42578125" style="1" customWidth="1"/>
    <col min="9150" max="9155" width="0" style="1" hidden="1" customWidth="1"/>
    <col min="9156" max="9156" width="0.140625" style="1" customWidth="1"/>
    <col min="9157" max="9163" width="8.85546875" style="1" customWidth="1"/>
    <col min="9164" max="9164" width="9.140625" style="1"/>
    <col min="9165" max="9165" width="9.85546875" style="1" customWidth="1"/>
    <col min="9166" max="9166" width="13.7109375" style="1" customWidth="1"/>
    <col min="9167" max="9167" width="9.140625" style="1"/>
    <col min="9168" max="9168" width="10.7109375" style="1" customWidth="1"/>
    <col min="9169" max="9169" width="19.140625" style="1" customWidth="1"/>
    <col min="9170" max="9171" width="9.5703125" style="1" customWidth="1"/>
    <col min="9172" max="9172" width="25.28515625" style="1" customWidth="1"/>
    <col min="9173" max="9200" width="9.5703125" style="1" customWidth="1"/>
    <col min="9201" max="9402" width="9.140625" style="1"/>
    <col min="9403" max="9403" width="11" style="1" customWidth="1"/>
    <col min="9404" max="9404" width="0.5703125" style="1" customWidth="1"/>
    <col min="9405" max="9405" width="26.42578125" style="1" customWidth="1"/>
    <col min="9406" max="9411" width="0" style="1" hidden="1" customWidth="1"/>
    <col min="9412" max="9412" width="0.140625" style="1" customWidth="1"/>
    <col min="9413" max="9419" width="8.85546875" style="1" customWidth="1"/>
    <col min="9420" max="9420" width="9.140625" style="1"/>
    <col min="9421" max="9421" width="9.85546875" style="1" customWidth="1"/>
    <col min="9422" max="9422" width="13.7109375" style="1" customWidth="1"/>
    <col min="9423" max="9423" width="9.140625" style="1"/>
    <col min="9424" max="9424" width="10.7109375" style="1" customWidth="1"/>
    <col min="9425" max="9425" width="19.140625" style="1" customWidth="1"/>
    <col min="9426" max="9427" width="9.5703125" style="1" customWidth="1"/>
    <col min="9428" max="9428" width="25.28515625" style="1" customWidth="1"/>
    <col min="9429" max="9456" width="9.5703125" style="1" customWidth="1"/>
    <col min="9457" max="9658" width="9.140625" style="1"/>
    <col min="9659" max="9659" width="11" style="1" customWidth="1"/>
    <col min="9660" max="9660" width="0.5703125" style="1" customWidth="1"/>
    <col min="9661" max="9661" width="26.42578125" style="1" customWidth="1"/>
    <col min="9662" max="9667" width="0" style="1" hidden="1" customWidth="1"/>
    <col min="9668" max="9668" width="0.140625" style="1" customWidth="1"/>
    <col min="9669" max="9675" width="8.85546875" style="1" customWidth="1"/>
    <col min="9676" max="9676" width="9.140625" style="1"/>
    <col min="9677" max="9677" width="9.85546875" style="1" customWidth="1"/>
    <col min="9678" max="9678" width="13.7109375" style="1" customWidth="1"/>
    <col min="9679" max="9679" width="9.140625" style="1"/>
    <col min="9680" max="9680" width="10.7109375" style="1" customWidth="1"/>
    <col min="9681" max="9681" width="19.140625" style="1" customWidth="1"/>
    <col min="9682" max="9683" width="9.5703125" style="1" customWidth="1"/>
    <col min="9684" max="9684" width="25.28515625" style="1" customWidth="1"/>
    <col min="9685" max="9712" width="9.5703125" style="1" customWidth="1"/>
    <col min="9713" max="9914" width="9.140625" style="1"/>
    <col min="9915" max="9915" width="11" style="1" customWidth="1"/>
    <col min="9916" max="9916" width="0.5703125" style="1" customWidth="1"/>
    <col min="9917" max="9917" width="26.42578125" style="1" customWidth="1"/>
    <col min="9918" max="9923" width="0" style="1" hidden="1" customWidth="1"/>
    <col min="9924" max="9924" width="0.140625" style="1" customWidth="1"/>
    <col min="9925" max="9931" width="8.85546875" style="1" customWidth="1"/>
    <col min="9932" max="9932" width="9.140625" style="1"/>
    <col min="9933" max="9933" width="9.85546875" style="1" customWidth="1"/>
    <col min="9934" max="9934" width="13.7109375" style="1" customWidth="1"/>
    <col min="9935" max="9935" width="9.140625" style="1"/>
    <col min="9936" max="9936" width="10.7109375" style="1" customWidth="1"/>
    <col min="9937" max="9937" width="19.140625" style="1" customWidth="1"/>
    <col min="9938" max="9939" width="9.5703125" style="1" customWidth="1"/>
    <col min="9940" max="9940" width="25.28515625" style="1" customWidth="1"/>
    <col min="9941" max="9968" width="9.5703125" style="1" customWidth="1"/>
    <col min="9969" max="10170" width="9.140625" style="1"/>
    <col min="10171" max="10171" width="11" style="1" customWidth="1"/>
    <col min="10172" max="10172" width="0.5703125" style="1" customWidth="1"/>
    <col min="10173" max="10173" width="26.42578125" style="1" customWidth="1"/>
    <col min="10174" max="10179" width="0" style="1" hidden="1" customWidth="1"/>
    <col min="10180" max="10180" width="0.140625" style="1" customWidth="1"/>
    <col min="10181" max="10187" width="8.85546875" style="1" customWidth="1"/>
    <col min="10188" max="10188" width="9.140625" style="1"/>
    <col min="10189" max="10189" width="9.85546875" style="1" customWidth="1"/>
    <col min="10190" max="10190" width="13.7109375" style="1" customWidth="1"/>
    <col min="10191" max="10191" width="9.140625" style="1"/>
    <col min="10192" max="10192" width="10.7109375" style="1" customWidth="1"/>
    <col min="10193" max="10193" width="19.140625" style="1" customWidth="1"/>
    <col min="10194" max="10195" width="9.5703125" style="1" customWidth="1"/>
    <col min="10196" max="10196" width="25.28515625" style="1" customWidth="1"/>
    <col min="10197" max="10224" width="9.5703125" style="1" customWidth="1"/>
    <col min="10225" max="10426" width="9.140625" style="1"/>
    <col min="10427" max="10427" width="11" style="1" customWidth="1"/>
    <col min="10428" max="10428" width="0.5703125" style="1" customWidth="1"/>
    <col min="10429" max="10429" width="26.42578125" style="1" customWidth="1"/>
    <col min="10430" max="10435" width="0" style="1" hidden="1" customWidth="1"/>
    <col min="10436" max="10436" width="0.140625" style="1" customWidth="1"/>
    <col min="10437" max="10443" width="8.85546875" style="1" customWidth="1"/>
    <col min="10444" max="10444" width="9.140625" style="1"/>
    <col min="10445" max="10445" width="9.85546875" style="1" customWidth="1"/>
    <col min="10446" max="10446" width="13.7109375" style="1" customWidth="1"/>
    <col min="10447" max="10447" width="9.140625" style="1"/>
    <col min="10448" max="10448" width="10.7109375" style="1" customWidth="1"/>
    <col min="10449" max="10449" width="19.140625" style="1" customWidth="1"/>
    <col min="10450" max="10451" width="9.5703125" style="1" customWidth="1"/>
    <col min="10452" max="10452" width="25.28515625" style="1" customWidth="1"/>
    <col min="10453" max="10480" width="9.5703125" style="1" customWidth="1"/>
    <col min="10481" max="10682" width="9.140625" style="1"/>
    <col min="10683" max="10683" width="11" style="1" customWidth="1"/>
    <col min="10684" max="10684" width="0.5703125" style="1" customWidth="1"/>
    <col min="10685" max="10685" width="26.42578125" style="1" customWidth="1"/>
    <col min="10686" max="10691" width="0" style="1" hidden="1" customWidth="1"/>
    <col min="10692" max="10692" width="0.140625" style="1" customWidth="1"/>
    <col min="10693" max="10699" width="8.85546875" style="1" customWidth="1"/>
    <col min="10700" max="10700" width="9.140625" style="1"/>
    <col min="10701" max="10701" width="9.85546875" style="1" customWidth="1"/>
    <col min="10702" max="10702" width="13.7109375" style="1" customWidth="1"/>
    <col min="10703" max="10703" width="9.140625" style="1"/>
    <col min="10704" max="10704" width="10.7109375" style="1" customWidth="1"/>
    <col min="10705" max="10705" width="19.140625" style="1" customWidth="1"/>
    <col min="10706" max="10707" width="9.5703125" style="1" customWidth="1"/>
    <col min="10708" max="10708" width="25.28515625" style="1" customWidth="1"/>
    <col min="10709" max="10736" width="9.5703125" style="1" customWidth="1"/>
    <col min="10737" max="10938" width="9.140625" style="1"/>
    <col min="10939" max="10939" width="11" style="1" customWidth="1"/>
    <col min="10940" max="10940" width="0.5703125" style="1" customWidth="1"/>
    <col min="10941" max="10941" width="26.42578125" style="1" customWidth="1"/>
    <col min="10942" max="10947" width="0" style="1" hidden="1" customWidth="1"/>
    <col min="10948" max="10948" width="0.140625" style="1" customWidth="1"/>
    <col min="10949" max="10955" width="8.85546875" style="1" customWidth="1"/>
    <col min="10956" max="10956" width="9.140625" style="1"/>
    <col min="10957" max="10957" width="9.85546875" style="1" customWidth="1"/>
    <col min="10958" max="10958" width="13.7109375" style="1" customWidth="1"/>
    <col min="10959" max="10959" width="9.140625" style="1"/>
    <col min="10960" max="10960" width="10.7109375" style="1" customWidth="1"/>
    <col min="10961" max="10961" width="19.140625" style="1" customWidth="1"/>
    <col min="10962" max="10963" width="9.5703125" style="1" customWidth="1"/>
    <col min="10964" max="10964" width="25.28515625" style="1" customWidth="1"/>
    <col min="10965" max="10992" width="9.5703125" style="1" customWidth="1"/>
    <col min="10993" max="11194" width="9.140625" style="1"/>
    <col min="11195" max="11195" width="11" style="1" customWidth="1"/>
    <col min="11196" max="11196" width="0.5703125" style="1" customWidth="1"/>
    <col min="11197" max="11197" width="26.42578125" style="1" customWidth="1"/>
    <col min="11198" max="11203" width="0" style="1" hidden="1" customWidth="1"/>
    <col min="11204" max="11204" width="0.140625" style="1" customWidth="1"/>
    <col min="11205" max="11211" width="8.85546875" style="1" customWidth="1"/>
    <col min="11212" max="11212" width="9.140625" style="1"/>
    <col min="11213" max="11213" width="9.85546875" style="1" customWidth="1"/>
    <col min="11214" max="11214" width="13.7109375" style="1" customWidth="1"/>
    <col min="11215" max="11215" width="9.140625" style="1"/>
    <col min="11216" max="11216" width="10.7109375" style="1" customWidth="1"/>
    <col min="11217" max="11217" width="19.140625" style="1" customWidth="1"/>
    <col min="11218" max="11219" width="9.5703125" style="1" customWidth="1"/>
    <col min="11220" max="11220" width="25.28515625" style="1" customWidth="1"/>
    <col min="11221" max="11248" width="9.5703125" style="1" customWidth="1"/>
    <col min="11249" max="11450" width="9.140625" style="1"/>
    <col min="11451" max="11451" width="11" style="1" customWidth="1"/>
    <col min="11452" max="11452" width="0.5703125" style="1" customWidth="1"/>
    <col min="11453" max="11453" width="26.42578125" style="1" customWidth="1"/>
    <col min="11454" max="11459" width="0" style="1" hidden="1" customWidth="1"/>
    <col min="11460" max="11460" width="0.140625" style="1" customWidth="1"/>
    <col min="11461" max="11467" width="8.85546875" style="1" customWidth="1"/>
    <col min="11468" max="11468" width="9.140625" style="1"/>
    <col min="11469" max="11469" width="9.85546875" style="1" customWidth="1"/>
    <col min="11470" max="11470" width="13.7109375" style="1" customWidth="1"/>
    <col min="11471" max="11471" width="9.140625" style="1"/>
    <col min="11472" max="11472" width="10.7109375" style="1" customWidth="1"/>
    <col min="11473" max="11473" width="19.140625" style="1" customWidth="1"/>
    <col min="11474" max="11475" width="9.5703125" style="1" customWidth="1"/>
    <col min="11476" max="11476" width="25.28515625" style="1" customWidth="1"/>
    <col min="11477" max="11504" width="9.5703125" style="1" customWidth="1"/>
    <col min="11505" max="11706" width="9.140625" style="1"/>
    <col min="11707" max="11707" width="11" style="1" customWidth="1"/>
    <col min="11708" max="11708" width="0.5703125" style="1" customWidth="1"/>
    <col min="11709" max="11709" width="26.42578125" style="1" customWidth="1"/>
    <col min="11710" max="11715" width="0" style="1" hidden="1" customWidth="1"/>
    <col min="11716" max="11716" width="0.140625" style="1" customWidth="1"/>
    <col min="11717" max="11723" width="8.85546875" style="1" customWidth="1"/>
    <col min="11724" max="11724" width="9.140625" style="1"/>
    <col min="11725" max="11725" width="9.85546875" style="1" customWidth="1"/>
    <col min="11726" max="11726" width="13.7109375" style="1" customWidth="1"/>
    <col min="11727" max="11727" width="9.140625" style="1"/>
    <col min="11728" max="11728" width="10.7109375" style="1" customWidth="1"/>
    <col min="11729" max="11729" width="19.140625" style="1" customWidth="1"/>
    <col min="11730" max="11731" width="9.5703125" style="1" customWidth="1"/>
    <col min="11732" max="11732" width="25.28515625" style="1" customWidth="1"/>
    <col min="11733" max="11760" width="9.5703125" style="1" customWidth="1"/>
    <col min="11761" max="11962" width="9.140625" style="1"/>
    <col min="11963" max="11963" width="11" style="1" customWidth="1"/>
    <col min="11964" max="11964" width="0.5703125" style="1" customWidth="1"/>
    <col min="11965" max="11965" width="26.42578125" style="1" customWidth="1"/>
    <col min="11966" max="11971" width="0" style="1" hidden="1" customWidth="1"/>
    <col min="11972" max="11972" width="0.140625" style="1" customWidth="1"/>
    <col min="11973" max="11979" width="8.85546875" style="1" customWidth="1"/>
    <col min="11980" max="11980" width="9.140625" style="1"/>
    <col min="11981" max="11981" width="9.85546875" style="1" customWidth="1"/>
    <col min="11982" max="11982" width="13.7109375" style="1" customWidth="1"/>
    <col min="11983" max="11983" width="9.140625" style="1"/>
    <col min="11984" max="11984" width="10.7109375" style="1" customWidth="1"/>
    <col min="11985" max="11985" width="19.140625" style="1" customWidth="1"/>
    <col min="11986" max="11987" width="9.5703125" style="1" customWidth="1"/>
    <col min="11988" max="11988" width="25.28515625" style="1" customWidth="1"/>
    <col min="11989" max="12016" width="9.5703125" style="1" customWidth="1"/>
    <col min="12017" max="12218" width="9.140625" style="1"/>
    <col min="12219" max="12219" width="11" style="1" customWidth="1"/>
    <col min="12220" max="12220" width="0.5703125" style="1" customWidth="1"/>
    <col min="12221" max="12221" width="26.42578125" style="1" customWidth="1"/>
    <col min="12222" max="12227" width="0" style="1" hidden="1" customWidth="1"/>
    <col min="12228" max="12228" width="0.140625" style="1" customWidth="1"/>
    <col min="12229" max="12235" width="8.85546875" style="1" customWidth="1"/>
    <col min="12236" max="12236" width="9.140625" style="1"/>
    <col min="12237" max="12237" width="9.85546875" style="1" customWidth="1"/>
    <col min="12238" max="12238" width="13.7109375" style="1" customWidth="1"/>
    <col min="12239" max="12239" width="9.140625" style="1"/>
    <col min="12240" max="12240" width="10.7109375" style="1" customWidth="1"/>
    <col min="12241" max="12241" width="19.140625" style="1" customWidth="1"/>
    <col min="12242" max="12243" width="9.5703125" style="1" customWidth="1"/>
    <col min="12244" max="12244" width="25.28515625" style="1" customWidth="1"/>
    <col min="12245" max="12272" width="9.5703125" style="1" customWidth="1"/>
    <col min="12273" max="12474" width="9.140625" style="1"/>
    <col min="12475" max="12475" width="11" style="1" customWidth="1"/>
    <col min="12476" max="12476" width="0.5703125" style="1" customWidth="1"/>
    <col min="12477" max="12477" width="26.42578125" style="1" customWidth="1"/>
    <col min="12478" max="12483" width="0" style="1" hidden="1" customWidth="1"/>
    <col min="12484" max="12484" width="0.140625" style="1" customWidth="1"/>
    <col min="12485" max="12491" width="8.85546875" style="1" customWidth="1"/>
    <col min="12492" max="12492" width="9.140625" style="1"/>
    <col min="12493" max="12493" width="9.85546875" style="1" customWidth="1"/>
    <col min="12494" max="12494" width="13.7109375" style="1" customWidth="1"/>
    <col min="12495" max="12495" width="9.140625" style="1"/>
    <col min="12496" max="12496" width="10.7109375" style="1" customWidth="1"/>
    <col min="12497" max="12497" width="19.140625" style="1" customWidth="1"/>
    <col min="12498" max="12499" width="9.5703125" style="1" customWidth="1"/>
    <col min="12500" max="12500" width="25.28515625" style="1" customWidth="1"/>
    <col min="12501" max="12528" width="9.5703125" style="1" customWidth="1"/>
    <col min="12529" max="12730" width="9.140625" style="1"/>
    <col min="12731" max="12731" width="11" style="1" customWidth="1"/>
    <col min="12732" max="12732" width="0.5703125" style="1" customWidth="1"/>
    <col min="12733" max="12733" width="26.42578125" style="1" customWidth="1"/>
    <col min="12734" max="12739" width="0" style="1" hidden="1" customWidth="1"/>
    <col min="12740" max="12740" width="0.140625" style="1" customWidth="1"/>
    <col min="12741" max="12747" width="8.85546875" style="1" customWidth="1"/>
    <col min="12748" max="12748" width="9.140625" style="1"/>
    <col min="12749" max="12749" width="9.85546875" style="1" customWidth="1"/>
    <col min="12750" max="12750" width="13.7109375" style="1" customWidth="1"/>
    <col min="12751" max="12751" width="9.140625" style="1"/>
    <col min="12752" max="12752" width="10.7109375" style="1" customWidth="1"/>
    <col min="12753" max="12753" width="19.140625" style="1" customWidth="1"/>
    <col min="12754" max="12755" width="9.5703125" style="1" customWidth="1"/>
    <col min="12756" max="12756" width="25.28515625" style="1" customWidth="1"/>
    <col min="12757" max="12784" width="9.5703125" style="1" customWidth="1"/>
    <col min="12785" max="12986" width="9.140625" style="1"/>
    <col min="12987" max="12987" width="11" style="1" customWidth="1"/>
    <col min="12988" max="12988" width="0.5703125" style="1" customWidth="1"/>
    <col min="12989" max="12989" width="26.42578125" style="1" customWidth="1"/>
    <col min="12990" max="12995" width="0" style="1" hidden="1" customWidth="1"/>
    <col min="12996" max="12996" width="0.140625" style="1" customWidth="1"/>
    <col min="12997" max="13003" width="8.85546875" style="1" customWidth="1"/>
    <col min="13004" max="13004" width="9.140625" style="1"/>
    <col min="13005" max="13005" width="9.85546875" style="1" customWidth="1"/>
    <col min="13006" max="13006" width="13.7109375" style="1" customWidth="1"/>
    <col min="13007" max="13007" width="9.140625" style="1"/>
    <col min="13008" max="13008" width="10.7109375" style="1" customWidth="1"/>
    <col min="13009" max="13009" width="19.140625" style="1" customWidth="1"/>
    <col min="13010" max="13011" width="9.5703125" style="1" customWidth="1"/>
    <col min="13012" max="13012" width="25.28515625" style="1" customWidth="1"/>
    <col min="13013" max="13040" width="9.5703125" style="1" customWidth="1"/>
    <col min="13041" max="13242" width="9.140625" style="1"/>
    <col min="13243" max="13243" width="11" style="1" customWidth="1"/>
    <col min="13244" max="13244" width="0.5703125" style="1" customWidth="1"/>
    <col min="13245" max="13245" width="26.42578125" style="1" customWidth="1"/>
    <col min="13246" max="13251" width="0" style="1" hidden="1" customWidth="1"/>
    <col min="13252" max="13252" width="0.140625" style="1" customWidth="1"/>
    <col min="13253" max="13259" width="8.85546875" style="1" customWidth="1"/>
    <col min="13260" max="13260" width="9.140625" style="1"/>
    <col min="13261" max="13261" width="9.85546875" style="1" customWidth="1"/>
    <col min="13262" max="13262" width="13.7109375" style="1" customWidth="1"/>
    <col min="13263" max="13263" width="9.140625" style="1"/>
    <col min="13264" max="13264" width="10.7109375" style="1" customWidth="1"/>
    <col min="13265" max="13265" width="19.140625" style="1" customWidth="1"/>
    <col min="13266" max="13267" width="9.5703125" style="1" customWidth="1"/>
    <col min="13268" max="13268" width="25.28515625" style="1" customWidth="1"/>
    <col min="13269" max="13296" width="9.5703125" style="1" customWidth="1"/>
    <col min="13297" max="13498" width="9.140625" style="1"/>
    <col min="13499" max="13499" width="11" style="1" customWidth="1"/>
    <col min="13500" max="13500" width="0.5703125" style="1" customWidth="1"/>
    <col min="13501" max="13501" width="26.42578125" style="1" customWidth="1"/>
    <col min="13502" max="13507" width="0" style="1" hidden="1" customWidth="1"/>
    <col min="13508" max="13508" width="0.140625" style="1" customWidth="1"/>
    <col min="13509" max="13515" width="8.85546875" style="1" customWidth="1"/>
    <col min="13516" max="13516" width="9.140625" style="1"/>
    <col min="13517" max="13517" width="9.85546875" style="1" customWidth="1"/>
    <col min="13518" max="13518" width="13.7109375" style="1" customWidth="1"/>
    <col min="13519" max="13519" width="9.140625" style="1"/>
    <col min="13520" max="13520" width="10.7109375" style="1" customWidth="1"/>
    <col min="13521" max="13521" width="19.140625" style="1" customWidth="1"/>
    <col min="13522" max="13523" width="9.5703125" style="1" customWidth="1"/>
    <col min="13524" max="13524" width="25.28515625" style="1" customWidth="1"/>
    <col min="13525" max="13552" width="9.5703125" style="1" customWidth="1"/>
    <col min="13553" max="13754" width="9.140625" style="1"/>
    <col min="13755" max="13755" width="11" style="1" customWidth="1"/>
    <col min="13756" max="13756" width="0.5703125" style="1" customWidth="1"/>
    <col min="13757" max="13757" width="26.42578125" style="1" customWidth="1"/>
    <col min="13758" max="13763" width="0" style="1" hidden="1" customWidth="1"/>
    <col min="13764" max="13764" width="0.140625" style="1" customWidth="1"/>
    <col min="13765" max="13771" width="8.85546875" style="1" customWidth="1"/>
    <col min="13772" max="13772" width="9.140625" style="1"/>
    <col min="13773" max="13773" width="9.85546875" style="1" customWidth="1"/>
    <col min="13774" max="13774" width="13.7109375" style="1" customWidth="1"/>
    <col min="13775" max="13775" width="9.140625" style="1"/>
    <col min="13776" max="13776" width="10.7109375" style="1" customWidth="1"/>
    <col min="13777" max="13777" width="19.140625" style="1" customWidth="1"/>
    <col min="13778" max="13779" width="9.5703125" style="1" customWidth="1"/>
    <col min="13780" max="13780" width="25.28515625" style="1" customWidth="1"/>
    <col min="13781" max="13808" width="9.5703125" style="1" customWidth="1"/>
    <col min="13809" max="14010" width="9.140625" style="1"/>
    <col min="14011" max="14011" width="11" style="1" customWidth="1"/>
    <col min="14012" max="14012" width="0.5703125" style="1" customWidth="1"/>
    <col min="14013" max="14013" width="26.42578125" style="1" customWidth="1"/>
    <col min="14014" max="14019" width="0" style="1" hidden="1" customWidth="1"/>
    <col min="14020" max="14020" width="0.140625" style="1" customWidth="1"/>
    <col min="14021" max="14027" width="8.85546875" style="1" customWidth="1"/>
    <col min="14028" max="14028" width="9.140625" style="1"/>
    <col min="14029" max="14029" width="9.85546875" style="1" customWidth="1"/>
    <col min="14030" max="14030" width="13.7109375" style="1" customWidth="1"/>
    <col min="14031" max="14031" width="9.140625" style="1"/>
    <col min="14032" max="14032" width="10.7109375" style="1" customWidth="1"/>
    <col min="14033" max="14033" width="19.140625" style="1" customWidth="1"/>
    <col min="14034" max="14035" width="9.5703125" style="1" customWidth="1"/>
    <col min="14036" max="14036" width="25.28515625" style="1" customWidth="1"/>
    <col min="14037" max="14064" width="9.5703125" style="1" customWidth="1"/>
    <col min="14065" max="14266" width="9.140625" style="1"/>
    <col min="14267" max="14267" width="11" style="1" customWidth="1"/>
    <col min="14268" max="14268" width="0.5703125" style="1" customWidth="1"/>
    <col min="14269" max="14269" width="26.42578125" style="1" customWidth="1"/>
    <col min="14270" max="14275" width="0" style="1" hidden="1" customWidth="1"/>
    <col min="14276" max="14276" width="0.140625" style="1" customWidth="1"/>
    <col min="14277" max="14283" width="8.85546875" style="1" customWidth="1"/>
    <col min="14284" max="14284" width="9.140625" style="1"/>
    <col min="14285" max="14285" width="9.85546875" style="1" customWidth="1"/>
    <col min="14286" max="14286" width="13.7109375" style="1" customWidth="1"/>
    <col min="14287" max="14287" width="9.140625" style="1"/>
    <col min="14288" max="14288" width="10.7109375" style="1" customWidth="1"/>
    <col min="14289" max="14289" width="19.140625" style="1" customWidth="1"/>
    <col min="14290" max="14291" width="9.5703125" style="1" customWidth="1"/>
    <col min="14292" max="14292" width="25.28515625" style="1" customWidth="1"/>
    <col min="14293" max="14320" width="9.5703125" style="1" customWidth="1"/>
    <col min="14321" max="14522" width="9.140625" style="1"/>
    <col min="14523" max="14523" width="11" style="1" customWidth="1"/>
    <col min="14524" max="14524" width="0.5703125" style="1" customWidth="1"/>
    <col min="14525" max="14525" width="26.42578125" style="1" customWidth="1"/>
    <col min="14526" max="14531" width="0" style="1" hidden="1" customWidth="1"/>
    <col min="14532" max="14532" width="0.140625" style="1" customWidth="1"/>
    <col min="14533" max="14539" width="8.85546875" style="1" customWidth="1"/>
    <col min="14540" max="14540" width="9.140625" style="1"/>
    <col min="14541" max="14541" width="9.85546875" style="1" customWidth="1"/>
    <col min="14542" max="14542" width="13.7109375" style="1" customWidth="1"/>
    <col min="14543" max="14543" width="9.140625" style="1"/>
    <col min="14544" max="14544" width="10.7109375" style="1" customWidth="1"/>
    <col min="14545" max="14545" width="19.140625" style="1" customWidth="1"/>
    <col min="14546" max="14547" width="9.5703125" style="1" customWidth="1"/>
    <col min="14548" max="14548" width="25.28515625" style="1" customWidth="1"/>
    <col min="14549" max="14576" width="9.5703125" style="1" customWidth="1"/>
    <col min="14577" max="14778" width="9.140625" style="1"/>
    <col min="14779" max="14779" width="11" style="1" customWidth="1"/>
    <col min="14780" max="14780" width="0.5703125" style="1" customWidth="1"/>
    <col min="14781" max="14781" width="26.42578125" style="1" customWidth="1"/>
    <col min="14782" max="14787" width="0" style="1" hidden="1" customWidth="1"/>
    <col min="14788" max="14788" width="0.140625" style="1" customWidth="1"/>
    <col min="14789" max="14795" width="8.85546875" style="1" customWidth="1"/>
    <col min="14796" max="14796" width="9.140625" style="1"/>
    <col min="14797" max="14797" width="9.85546875" style="1" customWidth="1"/>
    <col min="14798" max="14798" width="13.7109375" style="1" customWidth="1"/>
    <col min="14799" max="14799" width="9.140625" style="1"/>
    <col min="14800" max="14800" width="10.7109375" style="1" customWidth="1"/>
    <col min="14801" max="14801" width="19.140625" style="1" customWidth="1"/>
    <col min="14802" max="14803" width="9.5703125" style="1" customWidth="1"/>
    <col min="14804" max="14804" width="25.28515625" style="1" customWidth="1"/>
    <col min="14805" max="14832" width="9.5703125" style="1" customWidth="1"/>
    <col min="14833" max="15034" width="9.140625" style="1"/>
    <col min="15035" max="15035" width="11" style="1" customWidth="1"/>
    <col min="15036" max="15036" width="0.5703125" style="1" customWidth="1"/>
    <col min="15037" max="15037" width="26.42578125" style="1" customWidth="1"/>
    <col min="15038" max="15043" width="0" style="1" hidden="1" customWidth="1"/>
    <col min="15044" max="15044" width="0.140625" style="1" customWidth="1"/>
    <col min="15045" max="15051" width="8.85546875" style="1" customWidth="1"/>
    <col min="15052" max="15052" width="9.140625" style="1"/>
    <col min="15053" max="15053" width="9.85546875" style="1" customWidth="1"/>
    <col min="15054" max="15054" width="13.7109375" style="1" customWidth="1"/>
    <col min="15055" max="15055" width="9.140625" style="1"/>
    <col min="15056" max="15056" width="10.7109375" style="1" customWidth="1"/>
    <col min="15057" max="15057" width="19.140625" style="1" customWidth="1"/>
    <col min="15058" max="15059" width="9.5703125" style="1" customWidth="1"/>
    <col min="15060" max="15060" width="25.28515625" style="1" customWidth="1"/>
    <col min="15061" max="15088" width="9.5703125" style="1" customWidth="1"/>
    <col min="15089" max="15290" width="9.140625" style="1"/>
    <col min="15291" max="15291" width="11" style="1" customWidth="1"/>
    <col min="15292" max="15292" width="0.5703125" style="1" customWidth="1"/>
    <col min="15293" max="15293" width="26.42578125" style="1" customWidth="1"/>
    <col min="15294" max="15299" width="0" style="1" hidden="1" customWidth="1"/>
    <col min="15300" max="15300" width="0.140625" style="1" customWidth="1"/>
    <col min="15301" max="15307" width="8.85546875" style="1" customWidth="1"/>
    <col min="15308" max="15308" width="9.140625" style="1"/>
    <col min="15309" max="15309" width="9.85546875" style="1" customWidth="1"/>
    <col min="15310" max="15310" width="13.7109375" style="1" customWidth="1"/>
    <col min="15311" max="15311" width="9.140625" style="1"/>
    <col min="15312" max="15312" width="10.7109375" style="1" customWidth="1"/>
    <col min="15313" max="15313" width="19.140625" style="1" customWidth="1"/>
    <col min="15314" max="15315" width="9.5703125" style="1" customWidth="1"/>
    <col min="15316" max="15316" width="25.28515625" style="1" customWidth="1"/>
    <col min="15317" max="15344" width="9.5703125" style="1" customWidth="1"/>
    <col min="15345" max="15546" width="9.140625" style="1"/>
    <col min="15547" max="15547" width="11" style="1" customWidth="1"/>
    <col min="15548" max="15548" width="0.5703125" style="1" customWidth="1"/>
    <col min="15549" max="15549" width="26.42578125" style="1" customWidth="1"/>
    <col min="15550" max="15555" width="0" style="1" hidden="1" customWidth="1"/>
    <col min="15556" max="15556" width="0.140625" style="1" customWidth="1"/>
    <col min="15557" max="15563" width="8.85546875" style="1" customWidth="1"/>
    <col min="15564" max="15564" width="9.140625" style="1"/>
    <col min="15565" max="15565" width="9.85546875" style="1" customWidth="1"/>
    <col min="15566" max="15566" width="13.7109375" style="1" customWidth="1"/>
    <col min="15567" max="15567" width="9.140625" style="1"/>
    <col min="15568" max="15568" width="10.7109375" style="1" customWidth="1"/>
    <col min="15569" max="15569" width="19.140625" style="1" customWidth="1"/>
    <col min="15570" max="15571" width="9.5703125" style="1" customWidth="1"/>
    <col min="15572" max="15572" width="25.28515625" style="1" customWidth="1"/>
    <col min="15573" max="15600" width="9.5703125" style="1" customWidth="1"/>
    <col min="15601" max="15802" width="9.140625" style="1"/>
    <col min="15803" max="15803" width="11" style="1" customWidth="1"/>
    <col min="15804" max="15804" width="0.5703125" style="1" customWidth="1"/>
    <col min="15805" max="15805" width="26.42578125" style="1" customWidth="1"/>
    <col min="15806" max="15811" width="0" style="1" hidden="1" customWidth="1"/>
    <col min="15812" max="15812" width="0.140625" style="1" customWidth="1"/>
    <col min="15813" max="15819" width="8.85546875" style="1" customWidth="1"/>
    <col min="15820" max="15820" width="9.140625" style="1"/>
    <col min="15821" max="15821" width="9.85546875" style="1" customWidth="1"/>
    <col min="15822" max="15822" width="13.7109375" style="1" customWidth="1"/>
    <col min="15823" max="15823" width="9.140625" style="1"/>
    <col min="15824" max="15824" width="10.7109375" style="1" customWidth="1"/>
    <col min="15825" max="15825" width="19.140625" style="1" customWidth="1"/>
    <col min="15826" max="15827" width="9.5703125" style="1" customWidth="1"/>
    <col min="15828" max="15828" width="25.28515625" style="1" customWidth="1"/>
    <col min="15829" max="15856" width="9.5703125" style="1" customWidth="1"/>
    <col min="15857" max="16058" width="9.140625" style="1"/>
    <col min="16059" max="16059" width="11" style="1" customWidth="1"/>
    <col min="16060" max="16060" width="0.5703125" style="1" customWidth="1"/>
    <col min="16061" max="16061" width="26.42578125" style="1" customWidth="1"/>
    <col min="16062" max="16067" width="0" style="1" hidden="1" customWidth="1"/>
    <col min="16068" max="16068" width="0.140625" style="1" customWidth="1"/>
    <col min="16069" max="16075" width="8.85546875" style="1" customWidth="1"/>
    <col min="16076" max="16076" width="9.140625" style="1"/>
    <col min="16077" max="16077" width="9.85546875" style="1" customWidth="1"/>
    <col min="16078" max="16078" width="13.7109375" style="1" customWidth="1"/>
    <col min="16079" max="16079" width="9.140625" style="1"/>
    <col min="16080" max="16080" width="10.7109375" style="1" customWidth="1"/>
    <col min="16081" max="16081" width="19.140625" style="1" customWidth="1"/>
    <col min="16082" max="16083" width="9.5703125" style="1" customWidth="1"/>
    <col min="16084" max="16084" width="25.28515625" style="1" customWidth="1"/>
    <col min="16085" max="16112" width="9.5703125" style="1" customWidth="1"/>
    <col min="16113" max="16384" width="9.140625" style="1"/>
  </cols>
  <sheetData>
    <row r="1" spans="1:11" x14ac:dyDescent="0.2">
      <c r="J1" s="2">
        <f ca="1">NOW()</f>
        <v>43376.577553240742</v>
      </c>
    </row>
    <row r="2" spans="1:11" ht="18.75" customHeight="1" x14ac:dyDescent="0.3">
      <c r="A2" s="3" t="s">
        <v>48</v>
      </c>
      <c r="B2" s="4"/>
      <c r="C2" s="4"/>
      <c r="D2" s="4"/>
      <c r="E2" s="4"/>
      <c r="F2" s="4"/>
      <c r="G2" s="4"/>
      <c r="H2" s="4"/>
      <c r="I2" s="91" t="s">
        <v>90</v>
      </c>
      <c r="J2" s="92"/>
    </row>
    <row r="3" spans="1:11" ht="21.75" customHeight="1" x14ac:dyDescent="0.3">
      <c r="A3" s="3" t="s">
        <v>91</v>
      </c>
      <c r="B3" s="4"/>
      <c r="C3" s="4"/>
      <c r="D3" s="4"/>
      <c r="E3" s="4"/>
      <c r="F3" s="4"/>
      <c r="G3" s="4"/>
      <c r="H3" s="4"/>
      <c r="I3" s="92"/>
      <c r="J3" s="92"/>
      <c r="K3" s="5"/>
    </row>
    <row r="4" spans="1:11" ht="18.75" x14ac:dyDescent="0.3">
      <c r="A4" s="3" t="s">
        <v>1</v>
      </c>
      <c r="B4" s="4"/>
      <c r="C4" s="4"/>
      <c r="D4" s="4"/>
      <c r="E4" s="4"/>
      <c r="F4" s="4"/>
      <c r="G4" s="4"/>
      <c r="H4" s="4"/>
      <c r="I4" s="93"/>
      <c r="J4" s="93"/>
    </row>
    <row r="5" spans="1:11" ht="52.5" customHeight="1" x14ac:dyDescent="0.25">
      <c r="A5" s="90"/>
      <c r="B5" s="6"/>
      <c r="C5" s="6"/>
      <c r="D5" s="6"/>
      <c r="E5" s="6"/>
      <c r="F5" s="6"/>
      <c r="G5" s="6"/>
      <c r="H5" s="7"/>
      <c r="I5" s="94" t="s">
        <v>2</v>
      </c>
      <c r="J5" s="95"/>
      <c r="K5" s="70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71" t="s">
        <v>7</v>
      </c>
    </row>
    <row r="7" spans="1:11" x14ac:dyDescent="0.2">
      <c r="A7" s="16"/>
      <c r="I7" s="17"/>
      <c r="J7" s="18"/>
      <c r="K7" s="72"/>
    </row>
    <row r="8" spans="1:11" s="23" customFormat="1" ht="12.75" customHeight="1" x14ac:dyDescent="0.2">
      <c r="A8" s="73" t="s">
        <v>8</v>
      </c>
      <c r="B8" s="19">
        <v>798.27099999999996</v>
      </c>
      <c r="C8" s="19">
        <v>846.28</v>
      </c>
      <c r="D8" s="19">
        <v>895.12</v>
      </c>
      <c r="E8" s="19">
        <v>937.85400000000004</v>
      </c>
      <c r="F8" s="19">
        <v>978.22299999999996</v>
      </c>
      <c r="G8" s="19">
        <v>1011.806</v>
      </c>
      <c r="H8" s="19">
        <v>1045.3900000000001</v>
      </c>
      <c r="I8" s="21">
        <f>SUM(H8-B8)</f>
        <v>247.11900000000014</v>
      </c>
      <c r="J8" s="22">
        <f>I8/B8</f>
        <v>0.30956780341513113</v>
      </c>
      <c r="K8" s="74">
        <f>I8/I63</f>
        <v>0.22203782888677856</v>
      </c>
    </row>
    <row r="9" spans="1:11" s="27" customFormat="1" ht="12.75" customHeight="1" x14ac:dyDescent="0.2">
      <c r="A9" s="73" t="s">
        <v>22</v>
      </c>
      <c r="B9" s="19">
        <v>209.66399999999999</v>
      </c>
      <c r="C9" s="19">
        <v>216.874</v>
      </c>
      <c r="D9" s="19">
        <v>223.53899999999999</v>
      </c>
      <c r="E9" s="19">
        <v>238.37899999999999</v>
      </c>
      <c r="F9" s="19">
        <v>248.90199999999999</v>
      </c>
      <c r="G9" s="19">
        <v>260.97500000000002</v>
      </c>
      <c r="H9" s="19">
        <v>269.06400000000002</v>
      </c>
      <c r="I9" s="21">
        <f>SUM(H9-B9)</f>
        <v>59.400000000000034</v>
      </c>
      <c r="J9" s="22">
        <f>I9/B9</f>
        <v>0.28331043956043972</v>
      </c>
      <c r="K9" s="75">
        <f>I9/I63</f>
        <v>5.3371238293593963E-2</v>
      </c>
    </row>
    <row r="10" spans="1:11" s="15" customFormat="1" ht="12.75" customHeight="1" x14ac:dyDescent="0.2">
      <c r="A10" s="73" t="s">
        <v>10</v>
      </c>
      <c r="B10" s="19">
        <v>106.238</v>
      </c>
      <c r="C10" s="19">
        <v>110.119</v>
      </c>
      <c r="D10" s="19">
        <v>121.77200000000001</v>
      </c>
      <c r="E10" s="19">
        <v>127.26600000000001</v>
      </c>
      <c r="F10" s="19">
        <v>135.25399999999999</v>
      </c>
      <c r="G10" s="19">
        <v>142.73500000000001</v>
      </c>
      <c r="H10" s="19">
        <v>155.095</v>
      </c>
      <c r="I10" s="21">
        <f>SUM(H10-B10)</f>
        <v>48.856999999999999</v>
      </c>
      <c r="J10" s="22">
        <f>I10/B10</f>
        <v>0.45988252790903444</v>
      </c>
      <c r="K10" s="75">
        <f>I10/I63</f>
        <v>4.3898292749328598E-2</v>
      </c>
    </row>
    <row r="11" spans="1:11" ht="12.75" customHeight="1" x14ac:dyDescent="0.2">
      <c r="A11" s="30"/>
      <c r="B11" s="25"/>
      <c r="C11" s="25"/>
      <c r="D11" s="25"/>
      <c r="E11" s="25"/>
      <c r="F11" s="25"/>
      <c r="G11" s="25"/>
      <c r="H11" s="25"/>
      <c r="I11" s="30"/>
      <c r="J11" s="31"/>
      <c r="K11" s="76"/>
    </row>
    <row r="12" spans="1:11" s="15" customFormat="1" ht="12.75" customHeight="1" x14ac:dyDescent="0.2">
      <c r="A12" s="35" t="s">
        <v>49</v>
      </c>
      <c r="B12" s="34">
        <f t="shared" ref="B12:H12" si="0">SUM(B8:B10)</f>
        <v>1114.173</v>
      </c>
      <c r="C12" s="34">
        <f t="shared" si="0"/>
        <v>1173.2729999999999</v>
      </c>
      <c r="D12" s="34">
        <f t="shared" si="0"/>
        <v>1240.431</v>
      </c>
      <c r="E12" s="34">
        <f t="shared" si="0"/>
        <v>1303.499</v>
      </c>
      <c r="F12" s="34">
        <f t="shared" si="0"/>
        <v>1362.3789999999999</v>
      </c>
      <c r="G12" s="34">
        <f t="shared" si="0"/>
        <v>1415.5160000000001</v>
      </c>
      <c r="H12" s="34">
        <f t="shared" si="0"/>
        <v>1469.5490000000002</v>
      </c>
      <c r="I12" s="35">
        <f>SUM(H12-B12)</f>
        <v>355.3760000000002</v>
      </c>
      <c r="J12" s="36">
        <f>I12/B12</f>
        <v>0.31895944346165289</v>
      </c>
      <c r="K12" s="75">
        <f>I12/I63</f>
        <v>0.31930735992970116</v>
      </c>
    </row>
    <row r="13" spans="1:11" ht="12.75" customHeight="1" x14ac:dyDescent="0.2">
      <c r="A13" s="30"/>
      <c r="B13" s="25"/>
      <c r="C13" s="25"/>
      <c r="D13" s="25"/>
      <c r="E13" s="25"/>
      <c r="F13" s="25"/>
      <c r="G13" s="25"/>
      <c r="H13" s="25"/>
      <c r="I13" s="30"/>
      <c r="J13" s="31"/>
      <c r="K13" s="76"/>
    </row>
    <row r="14" spans="1:11" s="23" customFormat="1" x14ac:dyDescent="0.2">
      <c r="A14" s="73" t="s">
        <v>13</v>
      </c>
      <c r="B14" s="19">
        <v>520.16</v>
      </c>
      <c r="C14" s="19">
        <v>543.46699999999998</v>
      </c>
      <c r="D14" s="19">
        <v>572.49699999999996</v>
      </c>
      <c r="E14" s="19">
        <v>604.51599999999996</v>
      </c>
      <c r="F14" s="19">
        <v>627.351</v>
      </c>
      <c r="G14" s="19">
        <v>653.86500000000001</v>
      </c>
      <c r="H14" s="19">
        <v>678.75300000000004</v>
      </c>
      <c r="I14" s="21">
        <f>H14-B14</f>
        <v>158.59300000000007</v>
      </c>
      <c r="J14" s="22">
        <f>I14/B14</f>
        <v>0.30489272531528777</v>
      </c>
      <c r="K14" s="74">
        <f>I14/I63</f>
        <v>0.14249671371541997</v>
      </c>
    </row>
    <row r="15" spans="1:11" s="15" customFormat="1" x14ac:dyDescent="0.2">
      <c r="A15" s="30" t="s">
        <v>50</v>
      </c>
      <c r="B15" s="25">
        <v>76.942999999999998</v>
      </c>
      <c r="C15" s="25">
        <v>78.372</v>
      </c>
      <c r="D15" s="37">
        <v>80.372</v>
      </c>
      <c r="E15" s="37">
        <v>82.385999999999996</v>
      </c>
      <c r="F15" s="37">
        <v>86.581999999999994</v>
      </c>
      <c r="G15" s="37">
        <v>90.906999999999996</v>
      </c>
      <c r="H15" s="19">
        <v>96.403000000000006</v>
      </c>
      <c r="I15" s="21">
        <f t="shared" ref="I15:I20" si="1">H15-B15</f>
        <v>19.460000000000008</v>
      </c>
      <c r="J15" s="22">
        <f t="shared" ref="J15:J20" si="2">I15/B15</f>
        <v>0.25291449514575737</v>
      </c>
      <c r="K15" s="75">
        <f>I15/I63</f>
        <v>1.7484920828170679E-2</v>
      </c>
    </row>
    <row r="16" spans="1:11" s="15" customFormat="1" x14ac:dyDescent="0.2">
      <c r="A16" s="30" t="s">
        <v>15</v>
      </c>
      <c r="B16" s="25">
        <v>46.429000000000002</v>
      </c>
      <c r="C16" s="25">
        <v>47.573999999999998</v>
      </c>
      <c r="D16" s="37">
        <v>50.01</v>
      </c>
      <c r="E16" s="37">
        <v>52.652999999999999</v>
      </c>
      <c r="F16" s="37">
        <v>56.12</v>
      </c>
      <c r="G16" s="37">
        <v>61.134</v>
      </c>
      <c r="H16" s="19">
        <v>65.683999999999997</v>
      </c>
      <c r="I16" s="21">
        <f t="shared" si="1"/>
        <v>19.254999999999995</v>
      </c>
      <c r="J16" s="22">
        <f t="shared" si="2"/>
        <v>0.41471924874539606</v>
      </c>
      <c r="K16" s="75">
        <f>I16/I63</f>
        <v>1.7300727160659106E-2</v>
      </c>
    </row>
    <row r="17" spans="1:11" s="27" customFormat="1" x14ac:dyDescent="0.2">
      <c r="A17" s="30" t="s">
        <v>51</v>
      </c>
      <c r="B17" s="25">
        <v>338.565</v>
      </c>
      <c r="C17" s="25">
        <v>349.048</v>
      </c>
      <c r="D17" s="25">
        <v>366.32600000000002</v>
      </c>
      <c r="E17" s="25">
        <v>375.74599999999998</v>
      </c>
      <c r="F17" s="25">
        <v>385.54199999999997</v>
      </c>
      <c r="G17" s="25">
        <v>393.33499999999998</v>
      </c>
      <c r="H17" s="25">
        <v>402.14499999999998</v>
      </c>
      <c r="I17" s="21">
        <f t="shared" si="1"/>
        <v>63.579999999999984</v>
      </c>
      <c r="J17" s="22">
        <f t="shared" si="2"/>
        <v>0.18779259521805261</v>
      </c>
      <c r="K17" s="75">
        <f>I17/I63</f>
        <v>5.7126992099439416E-2</v>
      </c>
    </row>
    <row r="18" spans="1:11" s="23" customFormat="1" x14ac:dyDescent="0.2">
      <c r="A18" s="73" t="s">
        <v>52</v>
      </c>
      <c r="B18" s="19">
        <v>654.1</v>
      </c>
      <c r="C18" s="19">
        <v>701.65099999999995</v>
      </c>
      <c r="D18" s="19">
        <v>745.44600000000003</v>
      </c>
      <c r="E18" s="19">
        <v>787.24599999999998</v>
      </c>
      <c r="F18" s="19">
        <v>820.35799999999995</v>
      </c>
      <c r="G18" s="19">
        <v>857.72799999999995</v>
      </c>
      <c r="H18" s="19">
        <v>889.86300000000006</v>
      </c>
      <c r="I18" s="21">
        <f t="shared" si="1"/>
        <v>235.76300000000003</v>
      </c>
      <c r="J18" s="22">
        <f t="shared" si="2"/>
        <v>0.36043877083014836</v>
      </c>
      <c r="K18" s="74">
        <f>I18/I63</f>
        <v>0.21183439821233313</v>
      </c>
    </row>
    <row r="19" spans="1:11" s="23" customFormat="1" x14ac:dyDescent="0.2">
      <c r="A19" s="73" t="s">
        <v>19</v>
      </c>
      <c r="B19" s="19">
        <v>22.846</v>
      </c>
      <c r="C19" s="19">
        <v>22.933</v>
      </c>
      <c r="D19" s="19">
        <v>23.03</v>
      </c>
      <c r="E19" s="19">
        <v>23.131</v>
      </c>
      <c r="F19" s="19">
        <v>23.228000000000002</v>
      </c>
      <c r="G19" s="19">
        <v>23.327999999999999</v>
      </c>
      <c r="H19" s="19">
        <v>23.428999999999998</v>
      </c>
      <c r="I19" s="21">
        <f t="shared" si="1"/>
        <v>0.58299999999999841</v>
      </c>
      <c r="J19" s="22">
        <f t="shared" si="2"/>
        <v>2.5518690361551185E-2</v>
      </c>
      <c r="K19" s="74">
        <f>I19/I63</f>
        <v>5.2382882028897601E-4</v>
      </c>
    </row>
    <row r="20" spans="1:11" s="23" customFormat="1" x14ac:dyDescent="0.2">
      <c r="A20" s="73" t="s">
        <v>20</v>
      </c>
      <c r="B20" s="19">
        <v>12</v>
      </c>
      <c r="C20" s="19">
        <v>14.3</v>
      </c>
      <c r="D20" s="19">
        <v>16.2</v>
      </c>
      <c r="E20" s="19">
        <v>17.600000000000001</v>
      </c>
      <c r="F20" s="19">
        <v>18</v>
      </c>
      <c r="G20" s="19">
        <v>18.3</v>
      </c>
      <c r="H20" s="19">
        <v>18.600000000000001</v>
      </c>
      <c r="I20" s="21">
        <f t="shared" si="1"/>
        <v>6.6000000000000014</v>
      </c>
      <c r="J20" s="22">
        <f t="shared" si="2"/>
        <v>0.55000000000000016</v>
      </c>
      <c r="K20" s="74">
        <f>I20/I63</f>
        <v>5.9301375881771045E-3</v>
      </c>
    </row>
    <row r="21" spans="1:11" s="23" customFormat="1" x14ac:dyDescent="0.2">
      <c r="A21" s="21"/>
      <c r="B21" s="19"/>
      <c r="C21" s="19"/>
      <c r="D21" s="19"/>
      <c r="E21" s="19"/>
      <c r="F21" s="19"/>
      <c r="G21" s="19"/>
      <c r="H21" s="19"/>
      <c r="I21" s="21"/>
      <c r="J21" s="22"/>
      <c r="K21" s="74"/>
    </row>
    <row r="22" spans="1:11" s="15" customFormat="1" x14ac:dyDescent="0.2">
      <c r="A22" s="35" t="s">
        <v>21</v>
      </c>
      <c r="B22" s="34">
        <f t="shared" ref="B22:H22" si="3">SUM(B14,B17,B18,B19,B20)</f>
        <v>1547.6709999999998</v>
      </c>
      <c r="C22" s="34">
        <f t="shared" si="3"/>
        <v>1631.3989999999999</v>
      </c>
      <c r="D22" s="34">
        <f t="shared" si="3"/>
        <v>1723.499</v>
      </c>
      <c r="E22" s="34">
        <f t="shared" si="3"/>
        <v>1808.2389999999998</v>
      </c>
      <c r="F22" s="34">
        <f t="shared" si="3"/>
        <v>1874.479</v>
      </c>
      <c r="G22" s="34">
        <f t="shared" si="3"/>
        <v>1946.5559999999998</v>
      </c>
      <c r="H22" s="34">
        <f t="shared" si="3"/>
        <v>2012.7900000000002</v>
      </c>
      <c r="I22" s="35">
        <f>H22-B22</f>
        <v>465.11900000000037</v>
      </c>
      <c r="J22" s="36">
        <f>I22/B22</f>
        <v>0.30052834226395692</v>
      </c>
      <c r="K22" s="75">
        <f>I22/I63</f>
        <v>0.41791207043565887</v>
      </c>
    </row>
    <row r="23" spans="1:11" x14ac:dyDescent="0.2">
      <c r="A23" s="30"/>
      <c r="B23" s="25"/>
      <c r="C23" s="25"/>
      <c r="D23" s="25"/>
      <c r="E23" s="25"/>
      <c r="F23" s="25"/>
      <c r="G23" s="25"/>
      <c r="H23" s="25"/>
      <c r="I23" s="30"/>
      <c r="J23" s="31"/>
      <c r="K23" s="76"/>
    </row>
    <row r="24" spans="1:11" s="15" customFormat="1" x14ac:dyDescent="0.2">
      <c r="A24" s="30" t="s">
        <v>23</v>
      </c>
      <c r="B24" s="25">
        <v>167.131</v>
      </c>
      <c r="C24" s="25">
        <v>195.19800000000001</v>
      </c>
      <c r="D24" s="25">
        <v>219.39500000000001</v>
      </c>
      <c r="E24" s="25">
        <v>243.375</v>
      </c>
      <c r="F24" s="25">
        <v>262.221</v>
      </c>
      <c r="G24" s="25">
        <v>277.79000000000002</v>
      </c>
      <c r="H24" s="25">
        <v>291.16500000000002</v>
      </c>
      <c r="I24" s="35">
        <f>H24-B24</f>
        <v>124.03400000000002</v>
      </c>
      <c r="J24" s="36">
        <f>I24/B24</f>
        <v>0.74213640796740299</v>
      </c>
      <c r="K24" s="75">
        <f>I24/I63</f>
        <v>0.11144525539575136</v>
      </c>
    </row>
    <row r="25" spans="1:11" s="28" customFormat="1" x14ac:dyDescent="0.2">
      <c r="A25" s="73" t="s">
        <v>24</v>
      </c>
      <c r="B25" s="19">
        <v>143.083</v>
      </c>
      <c r="C25" s="19">
        <v>164.81299999999999</v>
      </c>
      <c r="D25" s="19">
        <v>184.45599999999999</v>
      </c>
      <c r="E25" s="19">
        <v>203.833</v>
      </c>
      <c r="F25" s="19">
        <v>222.5</v>
      </c>
      <c r="G25" s="19">
        <v>240.85300000000001</v>
      </c>
      <c r="H25" s="19">
        <v>257.024</v>
      </c>
      <c r="I25" s="35">
        <f t="shared" ref="I25:I30" si="4">H25-B25</f>
        <v>113.941</v>
      </c>
      <c r="J25" s="36">
        <f t="shared" ref="J25:J30" si="5">I25/B25</f>
        <v>0.79632800542342563</v>
      </c>
      <c r="K25" s="74">
        <f>I25/I63</f>
        <v>0.10237663741431627</v>
      </c>
    </row>
    <row r="26" spans="1:11" s="15" customFormat="1" x14ac:dyDescent="0.2">
      <c r="A26" s="30" t="s">
        <v>25</v>
      </c>
      <c r="B26" s="25">
        <v>25.719000000000001</v>
      </c>
      <c r="C26" s="25">
        <v>26.876999999999999</v>
      </c>
      <c r="D26" s="25">
        <v>28.31</v>
      </c>
      <c r="E26" s="25">
        <v>28.847999999999999</v>
      </c>
      <c r="F26" s="25">
        <v>29.576000000000001</v>
      </c>
      <c r="G26" s="25">
        <v>30.300999999999998</v>
      </c>
      <c r="H26" s="25">
        <v>31.032</v>
      </c>
      <c r="I26" s="35">
        <f t="shared" si="4"/>
        <v>5.3129999999999988</v>
      </c>
      <c r="J26" s="36">
        <f t="shared" si="5"/>
        <v>0.20657879388778719</v>
      </c>
      <c r="K26" s="75">
        <f>I26/I63</f>
        <v>4.7737607584825677E-3</v>
      </c>
    </row>
    <row r="27" spans="1:11" s="15" customFormat="1" x14ac:dyDescent="0.2">
      <c r="A27" s="30" t="s">
        <v>26</v>
      </c>
      <c r="B27" s="25">
        <v>4.6260000000000003</v>
      </c>
      <c r="C27" s="25">
        <v>4.718</v>
      </c>
      <c r="D27" s="25">
        <v>4.8120000000000003</v>
      </c>
      <c r="E27" s="25">
        <v>4.9080000000000004</v>
      </c>
      <c r="F27" s="25">
        <v>5.0069999999999997</v>
      </c>
      <c r="G27" s="25">
        <v>5.1059999999999999</v>
      </c>
      <c r="H27" s="25">
        <v>5.2050000000000001</v>
      </c>
      <c r="I27" s="35">
        <f t="shared" si="4"/>
        <v>0.57899999999999974</v>
      </c>
      <c r="J27" s="36">
        <f t="shared" si="5"/>
        <v>0.12516212710765234</v>
      </c>
      <c r="K27" s="75">
        <f>I27/I63</f>
        <v>5.2023479750826381E-4</v>
      </c>
    </row>
    <row r="28" spans="1:11" s="15" customFormat="1" x14ac:dyDescent="0.2">
      <c r="A28" s="30" t="s">
        <v>11</v>
      </c>
      <c r="B28" s="25">
        <v>46.606000000000002</v>
      </c>
      <c r="C28" s="25">
        <v>46.988</v>
      </c>
      <c r="D28" s="25">
        <v>49.226999999999997</v>
      </c>
      <c r="E28" s="25">
        <v>52.195999999999998</v>
      </c>
      <c r="F28" s="25">
        <v>55.378</v>
      </c>
      <c r="G28" s="25">
        <v>58.762</v>
      </c>
      <c r="H28" s="25">
        <v>61.505000000000003</v>
      </c>
      <c r="I28" s="35">
        <f t="shared" si="4"/>
        <v>14.899000000000001</v>
      </c>
      <c r="J28" s="36">
        <f t="shared" si="5"/>
        <v>0.31967986954469385</v>
      </c>
      <c r="K28" s="75">
        <f>I28/I63</f>
        <v>1.3386836352462224E-2</v>
      </c>
    </row>
    <row r="29" spans="1:11" s="27" customFormat="1" x14ac:dyDescent="0.2">
      <c r="A29" s="30" t="s">
        <v>28</v>
      </c>
      <c r="B29" s="25">
        <v>111.828</v>
      </c>
      <c r="C29" s="25">
        <v>117.3</v>
      </c>
      <c r="D29" s="25">
        <v>123.176</v>
      </c>
      <c r="E29" s="25">
        <v>128.62700000000001</v>
      </c>
      <c r="F29" s="25">
        <v>135.345</v>
      </c>
      <c r="G29" s="25">
        <v>141.07499999999999</v>
      </c>
      <c r="H29" s="25">
        <v>145.52600000000001</v>
      </c>
      <c r="I29" s="35">
        <f t="shared" si="4"/>
        <v>33.698000000000008</v>
      </c>
      <c r="J29" s="36">
        <f t="shared" si="5"/>
        <v>0.30133776871624285</v>
      </c>
      <c r="K29" s="75">
        <f>I29/I63</f>
        <v>3.0277844916120011E-2</v>
      </c>
    </row>
    <row r="30" spans="1:11" x14ac:dyDescent="0.2">
      <c r="A30" s="30" t="s">
        <v>29</v>
      </c>
      <c r="B30" s="32">
        <v>50.713999999999999</v>
      </c>
      <c r="C30" s="32">
        <v>52.438000000000002</v>
      </c>
      <c r="D30" s="32">
        <v>54.220999999999997</v>
      </c>
      <c r="E30" s="32">
        <v>56.119</v>
      </c>
      <c r="F30" s="32">
        <v>58.027000000000001</v>
      </c>
      <c r="G30" s="32">
        <v>60</v>
      </c>
      <c r="H30" s="25">
        <v>61.98</v>
      </c>
      <c r="I30" s="35">
        <f t="shared" si="4"/>
        <v>11.265999999999998</v>
      </c>
      <c r="J30" s="36">
        <f t="shared" si="5"/>
        <v>0.22214773040974875</v>
      </c>
      <c r="K30" s="75">
        <f>I30/I63</f>
        <v>1.0122565161879279E-2</v>
      </c>
    </row>
    <row r="31" spans="1:11" x14ac:dyDescent="0.2">
      <c r="A31" s="21"/>
      <c r="B31" s="19"/>
      <c r="C31" s="19"/>
      <c r="D31" s="19"/>
      <c r="E31" s="19"/>
      <c r="F31" s="19"/>
      <c r="G31" s="19"/>
      <c r="H31" s="19"/>
      <c r="I31" s="21"/>
      <c r="J31" s="22"/>
      <c r="K31" s="74"/>
    </row>
    <row r="32" spans="1:11" x14ac:dyDescent="0.2">
      <c r="A32" s="35" t="s">
        <v>54</v>
      </c>
      <c r="B32" s="34">
        <f t="shared" ref="B32:H32" si="6">SUM(B24,B25,B26,B27,B28,B29)</f>
        <v>498.99299999999994</v>
      </c>
      <c r="C32" s="34">
        <f t="shared" si="6"/>
        <v>555.89400000000001</v>
      </c>
      <c r="D32" s="34">
        <f t="shared" si="6"/>
        <v>609.37599999999998</v>
      </c>
      <c r="E32" s="34">
        <f t="shared" si="6"/>
        <v>661.78700000000003</v>
      </c>
      <c r="F32" s="34">
        <f t="shared" si="6"/>
        <v>710.02700000000004</v>
      </c>
      <c r="G32" s="34">
        <f t="shared" si="6"/>
        <v>753.88700000000017</v>
      </c>
      <c r="H32" s="34">
        <f t="shared" si="6"/>
        <v>791.45700000000011</v>
      </c>
      <c r="I32" s="35">
        <f>SUM(H32-B32)</f>
        <v>292.46400000000017</v>
      </c>
      <c r="J32" s="36">
        <f>I32/B32</f>
        <v>0.58610842236263871</v>
      </c>
      <c r="K32" s="75">
        <f>I32/I63</f>
        <v>0.2627805696346408</v>
      </c>
    </row>
    <row r="33" spans="1:11" s="44" customFormat="1" x14ac:dyDescent="0.2">
      <c r="A33" s="21"/>
      <c r="B33" s="19"/>
      <c r="C33" s="19"/>
      <c r="D33" s="19"/>
      <c r="E33" s="19"/>
      <c r="F33" s="19"/>
      <c r="G33" s="19"/>
      <c r="H33" s="19"/>
      <c r="I33" s="21"/>
      <c r="J33" s="22"/>
      <c r="K33" s="74"/>
    </row>
    <row r="34" spans="1:11" s="44" customFormat="1" x14ac:dyDescent="0.2">
      <c r="A34" s="73" t="s">
        <v>82</v>
      </c>
      <c r="B34" s="19">
        <v>342.01299999999998</v>
      </c>
      <c r="C34" s="19">
        <v>361.70499999999998</v>
      </c>
      <c r="D34" s="19">
        <v>376.07400000000001</v>
      </c>
      <c r="E34" s="19">
        <v>391.31099999999998</v>
      </c>
      <c r="F34" s="19">
        <v>404.98200000000003</v>
      </c>
      <c r="G34" s="19">
        <v>424.05200000000002</v>
      </c>
      <c r="H34" s="19">
        <v>433.08300000000003</v>
      </c>
      <c r="I34" s="21">
        <f>H34-B34</f>
        <v>91.07000000000005</v>
      </c>
      <c r="J34" s="22">
        <f>I34/B34</f>
        <v>0.26627642808899094</v>
      </c>
      <c r="K34" s="79" t="s">
        <v>27</v>
      </c>
    </row>
    <row r="35" spans="1:11" s="44" customFormat="1" x14ac:dyDescent="0.2">
      <c r="A35" s="73" t="s">
        <v>83</v>
      </c>
      <c r="B35" s="19">
        <v>73.072999999999993</v>
      </c>
      <c r="C35" s="19">
        <v>76.113</v>
      </c>
      <c r="D35" s="19">
        <v>78.418999999999997</v>
      </c>
      <c r="E35" s="19">
        <v>80.887</v>
      </c>
      <c r="F35" s="19">
        <v>82.991</v>
      </c>
      <c r="G35" s="19">
        <v>85.347999999999999</v>
      </c>
      <c r="H35" s="19">
        <v>87.704999999999998</v>
      </c>
      <c r="I35" s="21">
        <f t="shared" ref="I35:I36" si="7">H35-B35</f>
        <v>14.632000000000005</v>
      </c>
      <c r="J35" s="22">
        <f t="shared" ref="J35:J36" si="8">I35/B35</f>
        <v>0.20023811804633732</v>
      </c>
      <c r="K35" s="79" t="s">
        <v>27</v>
      </c>
    </row>
    <row r="36" spans="1:11" s="44" customFormat="1" x14ac:dyDescent="0.2">
      <c r="A36" s="73" t="s">
        <v>84</v>
      </c>
      <c r="B36" s="19">
        <v>196.38300000000001</v>
      </c>
      <c r="C36" s="19">
        <v>211.39</v>
      </c>
      <c r="D36" s="19">
        <v>226.386</v>
      </c>
      <c r="E36" s="19">
        <v>241.386</v>
      </c>
      <c r="F36" s="19">
        <v>251.71799999999999</v>
      </c>
      <c r="G36" s="19">
        <v>260.31799999999998</v>
      </c>
      <c r="H36" s="19">
        <v>268.91800000000001</v>
      </c>
      <c r="I36" s="21">
        <f t="shared" si="7"/>
        <v>72.534999999999997</v>
      </c>
      <c r="J36" s="22">
        <f t="shared" si="8"/>
        <v>0.36935478121833354</v>
      </c>
      <c r="K36" s="79" t="s">
        <v>27</v>
      </c>
    </row>
    <row r="37" spans="1:11" s="44" customFormat="1" ht="13.5" x14ac:dyDescent="0.25">
      <c r="A37" s="35"/>
      <c r="B37" s="25"/>
      <c r="C37" s="25"/>
      <c r="D37" s="25"/>
      <c r="E37" s="25"/>
      <c r="F37" s="25"/>
      <c r="G37" s="25"/>
      <c r="H37" s="25"/>
      <c r="I37" s="35"/>
      <c r="J37" s="36"/>
      <c r="K37" s="80"/>
    </row>
    <row r="38" spans="1:11" x14ac:dyDescent="0.2">
      <c r="A38" s="35" t="s">
        <v>31</v>
      </c>
      <c r="B38" s="34">
        <f t="shared" ref="B38:H38" si="9">SUM(B34:B36)</f>
        <v>611.46899999999994</v>
      </c>
      <c r="C38" s="34">
        <f t="shared" si="9"/>
        <v>649.20799999999997</v>
      </c>
      <c r="D38" s="34">
        <f t="shared" si="9"/>
        <v>680.87900000000002</v>
      </c>
      <c r="E38" s="34">
        <f t="shared" si="9"/>
        <v>713.58399999999995</v>
      </c>
      <c r="F38" s="34">
        <f t="shared" si="9"/>
        <v>739.69100000000003</v>
      </c>
      <c r="G38" s="34">
        <f t="shared" si="9"/>
        <v>769.71800000000007</v>
      </c>
      <c r="H38" s="34">
        <f t="shared" si="9"/>
        <v>789.70600000000002</v>
      </c>
      <c r="I38" s="35">
        <f>SUM(H38-B38)</f>
        <v>178.23700000000008</v>
      </c>
      <c r="J38" s="36">
        <f>SUM(I38/B38)</f>
        <v>0.29148983840554482</v>
      </c>
      <c r="K38" s="79" t="s">
        <v>27</v>
      </c>
    </row>
    <row r="39" spans="1:11" x14ac:dyDescent="0.2">
      <c r="A39" s="35" t="s">
        <v>32</v>
      </c>
      <c r="B39" s="25"/>
      <c r="C39" s="25"/>
      <c r="D39" s="25"/>
      <c r="E39" s="25"/>
      <c r="F39" s="25"/>
      <c r="G39" s="25"/>
      <c r="H39" s="25"/>
      <c r="I39" s="30"/>
      <c r="J39" s="18"/>
      <c r="K39" s="72"/>
    </row>
    <row r="40" spans="1:11" s="44" customFormat="1" x14ac:dyDescent="0.2">
      <c r="A40" s="35"/>
      <c r="B40" s="25"/>
      <c r="C40" s="25"/>
      <c r="D40" s="25"/>
      <c r="E40" s="25"/>
      <c r="F40" s="25"/>
      <c r="G40" s="25"/>
      <c r="H40" s="25"/>
      <c r="I40" s="30"/>
      <c r="J40" s="18"/>
      <c r="K40" s="72"/>
    </row>
    <row r="41" spans="1:11" s="44" customFormat="1" x14ac:dyDescent="0.2">
      <c r="A41" s="30" t="s">
        <v>33</v>
      </c>
      <c r="B41" s="25">
        <v>17.803000000000001</v>
      </c>
      <c r="C41" s="25">
        <v>19.370999999999999</v>
      </c>
      <c r="D41" s="25">
        <v>20.917000000000002</v>
      </c>
      <c r="E41" s="25">
        <v>22.506</v>
      </c>
      <c r="F41" s="25">
        <v>24.091999999999999</v>
      </c>
      <c r="G41" s="25">
        <v>25.678000000000001</v>
      </c>
      <c r="H41" s="25">
        <v>27.27</v>
      </c>
      <c r="I41" s="35">
        <f>H41-B41</f>
        <v>9.4669999999999987</v>
      </c>
      <c r="J41" s="36">
        <f>I41/B41</f>
        <v>0.53176430938605845</v>
      </c>
      <c r="K41" s="79" t="s">
        <v>27</v>
      </c>
    </row>
    <row r="42" spans="1:11" s="44" customFormat="1" x14ac:dyDescent="0.2">
      <c r="A42" s="30" t="s">
        <v>34</v>
      </c>
      <c r="B42" s="25">
        <v>51.219000000000001</v>
      </c>
      <c r="C42" s="25">
        <v>54.944000000000003</v>
      </c>
      <c r="D42" s="25">
        <v>58.634999999999998</v>
      </c>
      <c r="E42" s="25">
        <v>62.468000000000004</v>
      </c>
      <c r="F42" s="25">
        <v>69.245000000000005</v>
      </c>
      <c r="G42" s="25">
        <v>75.998000000000005</v>
      </c>
      <c r="H42" s="25">
        <v>82.778000000000006</v>
      </c>
      <c r="I42" s="35">
        <f t="shared" ref="I42:I45" si="10">H42-B42</f>
        <v>31.559000000000005</v>
      </c>
      <c r="J42" s="36">
        <f t="shared" ref="J42:J45" si="11">I42/B42</f>
        <v>0.61615806634256831</v>
      </c>
      <c r="K42" s="79" t="s">
        <v>27</v>
      </c>
    </row>
    <row r="43" spans="1:11" s="44" customFormat="1" x14ac:dyDescent="0.2">
      <c r="A43" s="81" t="s">
        <v>35</v>
      </c>
      <c r="B43" s="32">
        <v>45.359000000000002</v>
      </c>
      <c r="C43" s="32">
        <v>48.811</v>
      </c>
      <c r="D43" s="32">
        <v>52.228999999999999</v>
      </c>
      <c r="E43" s="32">
        <v>55.768000000000001</v>
      </c>
      <c r="F43" s="32">
        <v>62.029000000000003</v>
      </c>
      <c r="G43" s="82">
        <v>68.269000000000005</v>
      </c>
      <c r="H43" s="25">
        <v>74.534000000000006</v>
      </c>
      <c r="I43" s="35">
        <f t="shared" si="10"/>
        <v>29.175000000000004</v>
      </c>
      <c r="J43" s="36">
        <f t="shared" si="11"/>
        <v>0.64320201062633664</v>
      </c>
      <c r="K43" s="79" t="s">
        <v>27</v>
      </c>
    </row>
    <row r="44" spans="1:11" x14ac:dyDescent="0.2">
      <c r="A44" s="73" t="s">
        <v>53</v>
      </c>
      <c r="B44" s="19">
        <v>52.66</v>
      </c>
      <c r="C44" s="19">
        <v>58.506</v>
      </c>
      <c r="D44" s="19">
        <v>64.337000000000003</v>
      </c>
      <c r="E44" s="19">
        <v>70.768000000000001</v>
      </c>
      <c r="F44" s="19">
        <v>77.572999999999993</v>
      </c>
      <c r="G44" s="19">
        <v>84.366</v>
      </c>
      <c r="H44" s="25">
        <v>91.156000000000006</v>
      </c>
      <c r="I44" s="35">
        <f t="shared" si="10"/>
        <v>38.496000000000009</v>
      </c>
      <c r="J44" s="36">
        <f t="shared" si="11"/>
        <v>0.73102924420812787</v>
      </c>
      <c r="K44" s="78" t="s">
        <v>27</v>
      </c>
    </row>
    <row r="45" spans="1:11" s="44" customFormat="1" x14ac:dyDescent="0.2">
      <c r="A45" s="30" t="s">
        <v>36</v>
      </c>
      <c r="B45" s="25">
        <v>35.590000000000003</v>
      </c>
      <c r="C45" s="25">
        <v>39.585000000000001</v>
      </c>
      <c r="D45" s="25">
        <v>43.59</v>
      </c>
      <c r="E45" s="25">
        <v>47.314</v>
      </c>
      <c r="F45" s="25">
        <v>50.868000000000002</v>
      </c>
      <c r="G45" s="25">
        <v>54.424999999999997</v>
      </c>
      <c r="H45" s="25">
        <v>57.981000000000002</v>
      </c>
      <c r="I45" s="35">
        <f t="shared" si="10"/>
        <v>22.390999999999998</v>
      </c>
      <c r="J45" s="36">
        <f t="shared" si="11"/>
        <v>0.62913739814554637</v>
      </c>
      <c r="K45" s="79" t="s">
        <v>27</v>
      </c>
    </row>
    <row r="46" spans="1:11" s="44" customFormat="1" x14ac:dyDescent="0.2">
      <c r="A46" s="35"/>
      <c r="B46" s="25"/>
      <c r="C46" s="25"/>
      <c r="D46" s="25"/>
      <c r="E46" s="25"/>
      <c r="F46" s="25"/>
      <c r="G46" s="25"/>
      <c r="H46" s="25"/>
      <c r="I46" s="35"/>
      <c r="J46" s="36"/>
      <c r="K46" s="79"/>
    </row>
    <row r="47" spans="1:11" s="44" customFormat="1" x14ac:dyDescent="0.2">
      <c r="A47" s="35" t="s">
        <v>31</v>
      </c>
      <c r="B47" s="34">
        <f t="shared" ref="B47:H47" si="12">SUM(B41,B43,B44,B45)</f>
        <v>151.41200000000001</v>
      </c>
      <c r="C47" s="34">
        <f t="shared" si="12"/>
        <v>166.273</v>
      </c>
      <c r="D47" s="34">
        <f t="shared" si="12"/>
        <v>181.07300000000001</v>
      </c>
      <c r="E47" s="34">
        <f t="shared" si="12"/>
        <v>196.35599999999999</v>
      </c>
      <c r="F47" s="34">
        <f t="shared" si="12"/>
        <v>214.56200000000001</v>
      </c>
      <c r="G47" s="34">
        <f t="shared" si="12"/>
        <v>232.738</v>
      </c>
      <c r="H47" s="34">
        <f t="shared" si="12"/>
        <v>250.941</v>
      </c>
      <c r="I47" s="35">
        <f>SUM(H47-B47)</f>
        <v>99.528999999999996</v>
      </c>
      <c r="J47" s="36">
        <f>SUM(I47/B47)</f>
        <v>0.65733891633424035</v>
      </c>
      <c r="K47" s="79" t="s">
        <v>27</v>
      </c>
    </row>
    <row r="48" spans="1:11" s="44" customFormat="1" x14ac:dyDescent="0.2">
      <c r="A48" s="35" t="s">
        <v>37</v>
      </c>
      <c r="B48" s="25"/>
      <c r="C48" s="25"/>
      <c r="D48" s="25"/>
      <c r="E48" s="25"/>
      <c r="F48" s="25"/>
      <c r="G48" s="25"/>
      <c r="H48" s="25"/>
      <c r="I48" s="35"/>
      <c r="J48" s="36"/>
      <c r="K48" s="79"/>
    </row>
    <row r="49" spans="1:11" s="44" customFormat="1" x14ac:dyDescent="0.2">
      <c r="A49" s="35"/>
      <c r="B49" s="25"/>
      <c r="C49" s="25"/>
      <c r="D49" s="25"/>
      <c r="E49" s="25"/>
      <c r="F49" s="25"/>
      <c r="G49" s="25"/>
      <c r="H49" s="25"/>
      <c r="I49" s="35"/>
      <c r="J49" s="36"/>
      <c r="K49" s="79"/>
    </row>
    <row r="50" spans="1:11" s="15" customFormat="1" x14ac:dyDescent="0.2">
      <c r="A50" s="30" t="s">
        <v>85</v>
      </c>
      <c r="B50" s="25">
        <v>34</v>
      </c>
      <c r="C50" s="25">
        <v>36.799999999999997</v>
      </c>
      <c r="D50" s="25">
        <v>39.5</v>
      </c>
      <c r="E50" s="25">
        <v>40.9</v>
      </c>
      <c r="F50" s="25">
        <v>41.9</v>
      </c>
      <c r="G50" s="25">
        <v>43.1</v>
      </c>
      <c r="H50" s="25">
        <v>44.3</v>
      </c>
      <c r="I50" s="35">
        <f>H50-B50</f>
        <v>10.299999999999997</v>
      </c>
      <c r="J50" s="36">
        <f>I50/B50</f>
        <v>0.30294117647058816</v>
      </c>
      <c r="K50" s="77" t="s">
        <v>27</v>
      </c>
    </row>
    <row r="51" spans="1:11" s="44" customFormat="1" x14ac:dyDescent="0.2">
      <c r="A51" s="30" t="s">
        <v>86</v>
      </c>
      <c r="B51" s="25">
        <v>66</v>
      </c>
      <c r="C51" s="25">
        <v>70.400000000000006</v>
      </c>
      <c r="D51" s="25">
        <v>74.3</v>
      </c>
      <c r="E51" s="25">
        <v>76.5</v>
      </c>
      <c r="F51" s="25">
        <v>79.099999999999994</v>
      </c>
      <c r="G51" s="25">
        <v>81.8</v>
      </c>
      <c r="H51" s="25">
        <v>84.5</v>
      </c>
      <c r="I51" s="35">
        <f t="shared" ref="I51:I54" si="13">H51-B51</f>
        <v>18.5</v>
      </c>
      <c r="J51" s="36">
        <f t="shared" ref="J51:J54" si="14">I51/B51</f>
        <v>0.28030303030303028</v>
      </c>
      <c r="K51" s="79" t="s">
        <v>27</v>
      </c>
    </row>
    <row r="52" spans="1:11" s="44" customFormat="1" x14ac:dyDescent="0.2">
      <c r="A52" s="30" t="s">
        <v>38</v>
      </c>
      <c r="B52" s="25">
        <v>4.2110000000000003</v>
      </c>
      <c r="C52" s="25">
        <v>4.3170000000000002</v>
      </c>
      <c r="D52" s="25">
        <v>4.6840000000000002</v>
      </c>
      <c r="E52" s="25">
        <v>5.0510000000000002</v>
      </c>
      <c r="F52" s="25">
        <v>5.45</v>
      </c>
      <c r="G52" s="25">
        <v>5.85</v>
      </c>
      <c r="H52" s="25">
        <v>6.25</v>
      </c>
      <c r="I52" s="35">
        <f t="shared" si="13"/>
        <v>2.0389999999999997</v>
      </c>
      <c r="J52" s="36">
        <f t="shared" si="14"/>
        <v>0.48420802659700773</v>
      </c>
      <c r="K52" s="79" t="s">
        <v>27</v>
      </c>
    </row>
    <row r="53" spans="1:11" s="44" customFormat="1" x14ac:dyDescent="0.2">
      <c r="A53" s="30" t="s">
        <v>39</v>
      </c>
      <c r="B53" s="25">
        <v>24.24</v>
      </c>
      <c r="C53" s="25">
        <v>25.798999999999999</v>
      </c>
      <c r="D53" s="25">
        <v>27.358000000000001</v>
      </c>
      <c r="E53" s="25">
        <v>28.917000000000002</v>
      </c>
      <c r="F53" s="25">
        <v>30.475999999999999</v>
      </c>
      <c r="G53" s="25">
        <v>32.034999999999997</v>
      </c>
      <c r="H53" s="25">
        <v>33.593000000000004</v>
      </c>
      <c r="I53" s="35">
        <f t="shared" si="13"/>
        <v>9.3530000000000051</v>
      </c>
      <c r="J53" s="36">
        <f t="shared" si="14"/>
        <v>0.38584983498349856</v>
      </c>
      <c r="K53" s="79" t="s">
        <v>27</v>
      </c>
    </row>
    <row r="54" spans="1:11" x14ac:dyDescent="0.2">
      <c r="A54" s="30" t="s">
        <v>40</v>
      </c>
      <c r="B54" s="25">
        <v>17.247</v>
      </c>
      <c r="C54" s="25">
        <v>18.675000000000001</v>
      </c>
      <c r="D54" s="25">
        <v>19.989000000000001</v>
      </c>
      <c r="E54" s="25">
        <v>21.212</v>
      </c>
      <c r="F54" s="25">
        <v>22.434000000000001</v>
      </c>
      <c r="G54" s="25">
        <v>23.555</v>
      </c>
      <c r="H54" s="25">
        <v>24.675999999999998</v>
      </c>
      <c r="I54" s="35">
        <f t="shared" si="13"/>
        <v>7.4289999999999985</v>
      </c>
      <c r="J54" s="36">
        <f t="shared" si="14"/>
        <v>0.43074157824549186</v>
      </c>
      <c r="K54" s="79" t="s">
        <v>27</v>
      </c>
    </row>
    <row r="55" spans="1:11" x14ac:dyDescent="0.2">
      <c r="A55" s="30"/>
      <c r="B55" s="25"/>
      <c r="C55" s="25"/>
      <c r="D55" s="25"/>
      <c r="E55" s="25"/>
      <c r="F55" s="25"/>
      <c r="G55" s="25"/>
      <c r="H55" s="25"/>
      <c r="I55" s="30"/>
      <c r="J55" s="18"/>
      <c r="K55" s="79"/>
    </row>
    <row r="56" spans="1:11" x14ac:dyDescent="0.2">
      <c r="A56" s="35" t="s">
        <v>41</v>
      </c>
      <c r="B56" s="34">
        <f t="shared" ref="B56" si="15">SUM(B50:B54)</f>
        <v>145.69799999999998</v>
      </c>
      <c r="C56" s="34">
        <f t="shared" ref="C56:H56" si="16">SUM(C50:C54)</f>
        <v>155.99100000000001</v>
      </c>
      <c r="D56" s="34">
        <f t="shared" si="16"/>
        <v>165.83099999999999</v>
      </c>
      <c r="E56" s="34">
        <f t="shared" si="16"/>
        <v>172.57999999999998</v>
      </c>
      <c r="F56" s="34">
        <f t="shared" si="16"/>
        <v>179.35999999999999</v>
      </c>
      <c r="G56" s="34">
        <f t="shared" si="16"/>
        <v>186.34</v>
      </c>
      <c r="H56" s="34">
        <f t="shared" si="16"/>
        <v>193.31900000000002</v>
      </c>
      <c r="I56" s="35">
        <f>SUM(H56-B56)</f>
        <v>47.621000000000038</v>
      </c>
      <c r="J56" s="36">
        <f>SUM(I56/B56)</f>
        <v>0.32684731430767783</v>
      </c>
      <c r="K56" s="79" t="s">
        <v>27</v>
      </c>
    </row>
    <row r="57" spans="1:11" x14ac:dyDescent="0.2">
      <c r="A57" s="35" t="s">
        <v>42</v>
      </c>
      <c r="B57" s="34"/>
      <c r="C57" s="34"/>
      <c r="D57" s="34"/>
      <c r="E57" s="34"/>
      <c r="F57" s="34"/>
      <c r="G57" s="34"/>
      <c r="H57" s="34"/>
      <c r="I57" s="35"/>
      <c r="J57" s="36"/>
      <c r="K57" s="75"/>
    </row>
    <row r="58" spans="1:11" x14ac:dyDescent="0.2">
      <c r="A58" s="35"/>
      <c r="B58" s="34"/>
      <c r="C58" s="34"/>
      <c r="D58" s="34"/>
      <c r="E58" s="34"/>
      <c r="F58" s="34"/>
      <c r="G58" s="34"/>
      <c r="H58" s="34"/>
      <c r="I58" s="35"/>
      <c r="J58" s="36"/>
      <c r="K58" s="75"/>
    </row>
    <row r="59" spans="1:11" x14ac:dyDescent="0.2">
      <c r="A59" s="35" t="s">
        <v>43</v>
      </c>
      <c r="B59" s="34">
        <f>SUM(B9+B10+B18+B19+B20+B24+B25+B26+B27+B41,B43+B44+B45+B52+B53)</f>
        <v>1525.2700000000002</v>
      </c>
      <c r="C59" s="34">
        <f t="shared" ref="C59:H59" si="17">SUM(C9+C10+C18+C19+C20+C24+C25+C26+C27+C41,C43+C44+C45+C52+C53)</f>
        <v>1653.8720000000001</v>
      </c>
      <c r="D59" s="34">
        <f t="shared" si="17"/>
        <v>1780.0749999999998</v>
      </c>
      <c r="E59" s="34">
        <f t="shared" si="17"/>
        <v>1904.91</v>
      </c>
      <c r="F59" s="34">
        <f t="shared" si="17"/>
        <v>2015.5340000000001</v>
      </c>
      <c r="G59" s="34">
        <f t="shared" si="17"/>
        <v>2127.739</v>
      </c>
      <c r="H59" s="34">
        <f t="shared" si="17"/>
        <v>2231.2609999999995</v>
      </c>
      <c r="I59" s="35">
        <f>SUM(H59-B59)</f>
        <v>705.9909999999993</v>
      </c>
      <c r="J59" s="36">
        <f>I59/B59</f>
        <v>0.46286296852360514</v>
      </c>
      <c r="K59" s="75">
        <f>I59/I63</f>
        <v>0.6343369342446572</v>
      </c>
    </row>
    <row r="60" spans="1:11" x14ac:dyDescent="0.2">
      <c r="A60" s="35"/>
      <c r="B60" s="34"/>
      <c r="C60" s="34"/>
      <c r="D60" s="34"/>
      <c r="E60" s="34"/>
      <c r="F60" s="34"/>
      <c r="G60" s="34"/>
      <c r="H60" s="34"/>
      <c r="I60" s="35"/>
      <c r="J60" s="36"/>
      <c r="K60" s="75"/>
    </row>
    <row r="61" spans="1:11" x14ac:dyDescent="0.2">
      <c r="A61" s="35" t="s">
        <v>44</v>
      </c>
      <c r="B61" s="34">
        <f t="shared" ref="B61:H61" si="18">SUM(B14+B17+B28+B29+B34+B35+B36+B50+B51)</f>
        <v>1728.6279999999999</v>
      </c>
      <c r="C61" s="34">
        <f t="shared" si="18"/>
        <v>1813.211</v>
      </c>
      <c r="D61" s="34">
        <f t="shared" si="18"/>
        <v>1905.905</v>
      </c>
      <c r="E61" s="34">
        <f t="shared" si="18"/>
        <v>1992.0689999999997</v>
      </c>
      <c r="F61" s="34">
        <f t="shared" si="18"/>
        <v>2064.3070000000002</v>
      </c>
      <c r="G61" s="34">
        <f t="shared" si="18"/>
        <v>2141.6550000000002</v>
      </c>
      <c r="H61" s="34">
        <f t="shared" si="18"/>
        <v>2206.4350000000004</v>
      </c>
      <c r="I61" s="35">
        <f>SUM(H61-B61)</f>
        <v>477.80700000000047</v>
      </c>
      <c r="J61" s="36">
        <f>I61/B61</f>
        <v>0.2764082266398557</v>
      </c>
      <c r="K61" s="75">
        <f>I61/I63</f>
        <v>0.42931231069608183</v>
      </c>
    </row>
    <row r="62" spans="1:11" s="15" customFormat="1" x14ac:dyDescent="0.2">
      <c r="A62" s="35"/>
      <c r="B62" s="34"/>
      <c r="C62" s="34"/>
      <c r="D62" s="34"/>
      <c r="E62" s="34"/>
      <c r="F62" s="34"/>
      <c r="G62" s="34"/>
      <c r="H62" s="34"/>
      <c r="I62" s="35"/>
      <c r="J62" s="36"/>
      <c r="K62" s="75"/>
    </row>
    <row r="63" spans="1:11" s="15" customFormat="1" x14ac:dyDescent="0.2">
      <c r="A63" s="51" t="s">
        <v>45</v>
      </c>
      <c r="B63" s="52">
        <f t="shared" ref="B63:H63" si="19">SUM(B8,B9,B10,B14,B17,B18,B19,B20,B24,B25,B26,B27,B28,B29)</f>
        <v>3160.8370000000004</v>
      </c>
      <c r="C63" s="52">
        <f t="shared" si="19"/>
        <v>3360.5659999999993</v>
      </c>
      <c r="D63" s="52">
        <f t="shared" si="19"/>
        <v>3573.3059999999996</v>
      </c>
      <c r="E63" s="52">
        <f t="shared" si="19"/>
        <v>3773.5249999999996</v>
      </c>
      <c r="F63" s="52">
        <f t="shared" si="19"/>
        <v>3946.8850000000002</v>
      </c>
      <c r="G63" s="52">
        <f t="shared" si="19"/>
        <v>4115.9590000000007</v>
      </c>
      <c r="H63" s="52">
        <f t="shared" si="19"/>
        <v>4273.7960000000003</v>
      </c>
      <c r="I63" s="51">
        <f>SUM(H63-B63)</f>
        <v>1112.9589999999998</v>
      </c>
      <c r="J63" s="53">
        <f>SUM(I63/B63)</f>
        <v>0.35210895088864108</v>
      </c>
      <c r="K63" s="75">
        <f>SUM(I63/I63)</f>
        <v>1</v>
      </c>
    </row>
    <row r="64" spans="1:11" s="15" customFormat="1" x14ac:dyDescent="0.2">
      <c r="A64" s="35"/>
      <c r="B64" s="34"/>
      <c r="C64" s="34"/>
      <c r="D64" s="34"/>
      <c r="E64" s="34"/>
      <c r="F64" s="34"/>
      <c r="G64" s="34"/>
      <c r="H64" s="34"/>
      <c r="I64" s="35"/>
      <c r="J64" s="36"/>
      <c r="K64" s="75"/>
    </row>
    <row r="65" spans="1:11" s="49" customFormat="1" x14ac:dyDescent="0.2">
      <c r="A65" s="51" t="s">
        <v>46</v>
      </c>
      <c r="B65" s="83">
        <f t="shared" ref="B65:H65" si="20">SUM(B8,B9,B10,B14,B17,B18,B19,B20,B24,B25,B26,B27,B50,B28,B29,B44,B34,B35,B36,B41,B43,B45,B51,B52,B53,B54)</f>
        <v>4069.4159999999993</v>
      </c>
      <c r="C65" s="83">
        <f t="shared" si="20"/>
        <v>4332.0379999999986</v>
      </c>
      <c r="D65" s="83">
        <f t="shared" si="20"/>
        <v>4601.0890000000009</v>
      </c>
      <c r="E65" s="83">
        <f t="shared" si="20"/>
        <v>4856.0450000000019</v>
      </c>
      <c r="F65" s="83">
        <f t="shared" si="20"/>
        <v>5080.4980000000005</v>
      </c>
      <c r="G65" s="83">
        <f t="shared" si="20"/>
        <v>5304.7550000000019</v>
      </c>
      <c r="H65" s="84">
        <f t="shared" si="20"/>
        <v>5507.7619999999997</v>
      </c>
      <c r="I65" s="56">
        <f>SUM(H65-B65)</f>
        <v>1438.3460000000005</v>
      </c>
      <c r="J65" s="57">
        <f>I65/B65</f>
        <v>0.35345268215390135</v>
      </c>
      <c r="K65" s="58"/>
    </row>
    <row r="66" spans="1:11" s="49" customFormat="1" x14ac:dyDescent="0.2">
      <c r="A66" s="49" t="s">
        <v>47</v>
      </c>
      <c r="I66" s="60"/>
      <c r="J66" s="61"/>
    </row>
    <row r="67" spans="1:11" s="49" customFormat="1" x14ac:dyDescent="0.2">
      <c r="A67" s="49" t="s">
        <v>89</v>
      </c>
      <c r="I67" s="60"/>
      <c r="J67" s="61"/>
    </row>
    <row r="68" spans="1:11" s="49" customFormat="1" x14ac:dyDescent="0.2">
      <c r="A68" s="49" t="s">
        <v>55</v>
      </c>
      <c r="I68" s="60"/>
      <c r="J68" s="61"/>
    </row>
    <row r="69" spans="1:11" s="49" customFormat="1" x14ac:dyDescent="0.2">
      <c r="A69" s="49" t="s">
        <v>88</v>
      </c>
      <c r="I69" s="60"/>
      <c r="J69" s="61"/>
    </row>
    <row r="70" spans="1:11" s="49" customFormat="1" x14ac:dyDescent="0.2">
      <c r="A70" s="49" t="s">
        <v>64</v>
      </c>
      <c r="I70" s="60"/>
      <c r="J70" s="61"/>
    </row>
    <row r="71" spans="1:11" s="49" customFormat="1" x14ac:dyDescent="0.2">
      <c r="A71" s="49" t="s">
        <v>63</v>
      </c>
      <c r="I71" s="24"/>
      <c r="J71" s="24"/>
    </row>
    <row r="72" spans="1:11" s="49" customFormat="1" x14ac:dyDescent="0.2">
      <c r="A72" s="49" t="s">
        <v>87</v>
      </c>
      <c r="C72" s="24"/>
      <c r="D72" s="24"/>
      <c r="E72" s="24"/>
      <c r="F72" s="24"/>
      <c r="G72" s="24"/>
      <c r="H72" s="24"/>
      <c r="I72" s="24"/>
      <c r="J72" s="24"/>
    </row>
    <row r="75" spans="1:11" x14ac:dyDescent="0.2">
      <c r="I75" s="24"/>
      <c r="J75" s="42"/>
    </row>
    <row r="76" spans="1:11" x14ac:dyDescent="0.2">
      <c r="B76" s="24"/>
      <c r="C76" s="24"/>
      <c r="D76" s="24"/>
      <c r="E76" s="24"/>
      <c r="F76" s="24"/>
      <c r="G76" s="24"/>
      <c r="H76" s="24"/>
      <c r="I76" s="24"/>
      <c r="J76" s="42"/>
    </row>
    <row r="77" spans="1:11" x14ac:dyDescent="0.2">
      <c r="B77" s="24"/>
      <c r="C77" s="24"/>
      <c r="D77" s="24"/>
      <c r="E77" s="24"/>
      <c r="F77" s="24"/>
      <c r="G77" s="24"/>
      <c r="H77" s="24"/>
    </row>
    <row r="78" spans="1:11" x14ac:dyDescent="0.2">
      <c r="A78" s="49"/>
    </row>
    <row r="79" spans="1:11" x14ac:dyDescent="0.2">
      <c r="A79" s="49"/>
    </row>
    <row r="80" spans="1:11" x14ac:dyDescent="0.2">
      <c r="A80" s="49"/>
    </row>
    <row r="85" spans="1:1" x14ac:dyDescent="0.2">
      <c r="A85" s="49"/>
    </row>
    <row r="91" spans="1:1" x14ac:dyDescent="0.2">
      <c r="A91" s="49"/>
    </row>
    <row r="92" spans="1:1" x14ac:dyDescent="0.2">
      <c r="A92" s="49"/>
    </row>
  </sheetData>
  <mergeCells count="2">
    <mergeCell ref="I2:J4"/>
    <mergeCell ref="I5:J5"/>
  </mergeCells>
  <pageMargins left="0.7" right="0.7" top="0.75" bottom="0.75" header="0.3" footer="0.3"/>
  <pageSetup scale="72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86"/>
  <sheetViews>
    <sheetView zoomScaleNormal="100" workbookViewId="0">
      <selection activeCell="A73" sqref="A73:XFD79"/>
    </sheetView>
  </sheetViews>
  <sheetFormatPr defaultRowHeight="12.75" x14ac:dyDescent="0.2"/>
  <cols>
    <col min="1" max="1" width="26.140625" style="1" customWidth="1"/>
    <col min="2" max="7" width="8.85546875" style="1" customWidth="1"/>
    <col min="8" max="8" width="9.85546875" style="1" customWidth="1"/>
    <col min="9" max="9" width="9.140625" style="1"/>
    <col min="10" max="10" width="9.85546875" style="1" customWidth="1"/>
    <col min="11" max="11" width="13.7109375" style="1" customWidth="1"/>
    <col min="12" max="209" width="9.140625" style="1"/>
    <col min="210" max="210" width="11" style="1" customWidth="1"/>
    <col min="211" max="211" width="0.5703125" style="1" customWidth="1"/>
    <col min="212" max="212" width="26.5703125" style="1" customWidth="1"/>
    <col min="213" max="218" width="0" style="1" hidden="1" customWidth="1"/>
    <col min="219" max="219" width="8.5703125" style="1" customWidth="1"/>
    <col min="220" max="225" width="8.85546875" style="1" customWidth="1"/>
    <col min="226" max="226" width="9.85546875" style="1" customWidth="1"/>
    <col min="227" max="227" width="9.140625" style="1"/>
    <col min="228" max="228" width="9.85546875" style="1" customWidth="1"/>
    <col min="229" max="229" width="13.7109375" style="1" customWidth="1"/>
    <col min="230" max="230" width="12" style="1" customWidth="1"/>
    <col min="231" max="231" width="10.140625" style="1" customWidth="1"/>
    <col min="232" max="232" width="19.140625" style="1" customWidth="1"/>
    <col min="233" max="233" width="13.85546875" style="1" customWidth="1"/>
    <col min="234" max="234" width="10.7109375" style="1" customWidth="1"/>
    <col min="235" max="235" width="25.28515625" style="1" customWidth="1"/>
    <col min="236" max="244" width="10.7109375" style="1" customWidth="1"/>
    <col min="245" max="267" width="10.140625" style="1" customWidth="1"/>
    <col min="268" max="465" width="9.140625" style="1"/>
    <col min="466" max="466" width="11" style="1" customWidth="1"/>
    <col min="467" max="467" width="0.5703125" style="1" customWidth="1"/>
    <col min="468" max="468" width="26.5703125" style="1" customWidth="1"/>
    <col min="469" max="474" width="0" style="1" hidden="1" customWidth="1"/>
    <col min="475" max="475" width="8.5703125" style="1" customWidth="1"/>
    <col min="476" max="481" width="8.85546875" style="1" customWidth="1"/>
    <col min="482" max="482" width="9.85546875" style="1" customWidth="1"/>
    <col min="483" max="483" width="9.140625" style="1"/>
    <col min="484" max="484" width="9.85546875" style="1" customWidth="1"/>
    <col min="485" max="485" width="13.7109375" style="1" customWidth="1"/>
    <col min="486" max="486" width="12" style="1" customWidth="1"/>
    <col min="487" max="487" width="10.140625" style="1" customWidth="1"/>
    <col min="488" max="488" width="19.140625" style="1" customWidth="1"/>
    <col min="489" max="489" width="13.85546875" style="1" customWidth="1"/>
    <col min="490" max="490" width="10.7109375" style="1" customWidth="1"/>
    <col min="491" max="491" width="25.28515625" style="1" customWidth="1"/>
    <col min="492" max="500" width="10.7109375" style="1" customWidth="1"/>
    <col min="501" max="523" width="10.140625" style="1" customWidth="1"/>
    <col min="524" max="721" width="9.140625" style="1"/>
    <col min="722" max="722" width="11" style="1" customWidth="1"/>
    <col min="723" max="723" width="0.5703125" style="1" customWidth="1"/>
    <col min="724" max="724" width="26.5703125" style="1" customWidth="1"/>
    <col min="725" max="730" width="0" style="1" hidden="1" customWidth="1"/>
    <col min="731" max="731" width="8.5703125" style="1" customWidth="1"/>
    <col min="732" max="737" width="8.85546875" style="1" customWidth="1"/>
    <col min="738" max="738" width="9.85546875" style="1" customWidth="1"/>
    <col min="739" max="739" width="9.140625" style="1"/>
    <col min="740" max="740" width="9.85546875" style="1" customWidth="1"/>
    <col min="741" max="741" width="13.7109375" style="1" customWidth="1"/>
    <col min="742" max="742" width="12" style="1" customWidth="1"/>
    <col min="743" max="743" width="10.140625" style="1" customWidth="1"/>
    <col min="744" max="744" width="19.140625" style="1" customWidth="1"/>
    <col min="745" max="745" width="13.85546875" style="1" customWidth="1"/>
    <col min="746" max="746" width="10.7109375" style="1" customWidth="1"/>
    <col min="747" max="747" width="25.28515625" style="1" customWidth="1"/>
    <col min="748" max="756" width="10.7109375" style="1" customWidth="1"/>
    <col min="757" max="779" width="10.140625" style="1" customWidth="1"/>
    <col min="780" max="977" width="9.140625" style="1"/>
    <col min="978" max="978" width="11" style="1" customWidth="1"/>
    <col min="979" max="979" width="0.5703125" style="1" customWidth="1"/>
    <col min="980" max="980" width="26.5703125" style="1" customWidth="1"/>
    <col min="981" max="986" width="0" style="1" hidden="1" customWidth="1"/>
    <col min="987" max="987" width="8.5703125" style="1" customWidth="1"/>
    <col min="988" max="993" width="8.85546875" style="1" customWidth="1"/>
    <col min="994" max="994" width="9.85546875" style="1" customWidth="1"/>
    <col min="995" max="995" width="9.140625" style="1"/>
    <col min="996" max="996" width="9.85546875" style="1" customWidth="1"/>
    <col min="997" max="997" width="13.7109375" style="1" customWidth="1"/>
    <col min="998" max="998" width="12" style="1" customWidth="1"/>
    <col min="999" max="999" width="10.140625" style="1" customWidth="1"/>
    <col min="1000" max="1000" width="19.140625" style="1" customWidth="1"/>
    <col min="1001" max="1001" width="13.85546875" style="1" customWidth="1"/>
    <col min="1002" max="1002" width="10.7109375" style="1" customWidth="1"/>
    <col min="1003" max="1003" width="25.28515625" style="1" customWidth="1"/>
    <col min="1004" max="1012" width="10.7109375" style="1" customWidth="1"/>
    <col min="1013" max="1035" width="10.140625" style="1" customWidth="1"/>
    <col min="1036" max="1233" width="9.140625" style="1"/>
    <col min="1234" max="1234" width="11" style="1" customWidth="1"/>
    <col min="1235" max="1235" width="0.5703125" style="1" customWidth="1"/>
    <col min="1236" max="1236" width="26.5703125" style="1" customWidth="1"/>
    <col min="1237" max="1242" width="0" style="1" hidden="1" customWidth="1"/>
    <col min="1243" max="1243" width="8.5703125" style="1" customWidth="1"/>
    <col min="1244" max="1249" width="8.85546875" style="1" customWidth="1"/>
    <col min="1250" max="1250" width="9.85546875" style="1" customWidth="1"/>
    <col min="1251" max="1251" width="9.140625" style="1"/>
    <col min="1252" max="1252" width="9.85546875" style="1" customWidth="1"/>
    <col min="1253" max="1253" width="13.7109375" style="1" customWidth="1"/>
    <col min="1254" max="1254" width="12" style="1" customWidth="1"/>
    <col min="1255" max="1255" width="10.140625" style="1" customWidth="1"/>
    <col min="1256" max="1256" width="19.140625" style="1" customWidth="1"/>
    <col min="1257" max="1257" width="13.85546875" style="1" customWidth="1"/>
    <col min="1258" max="1258" width="10.7109375" style="1" customWidth="1"/>
    <col min="1259" max="1259" width="25.28515625" style="1" customWidth="1"/>
    <col min="1260" max="1268" width="10.7109375" style="1" customWidth="1"/>
    <col min="1269" max="1291" width="10.140625" style="1" customWidth="1"/>
    <col min="1292" max="1489" width="9.140625" style="1"/>
    <col min="1490" max="1490" width="11" style="1" customWidth="1"/>
    <col min="1491" max="1491" width="0.5703125" style="1" customWidth="1"/>
    <col min="1492" max="1492" width="26.5703125" style="1" customWidth="1"/>
    <col min="1493" max="1498" width="0" style="1" hidden="1" customWidth="1"/>
    <col min="1499" max="1499" width="8.5703125" style="1" customWidth="1"/>
    <col min="1500" max="1505" width="8.85546875" style="1" customWidth="1"/>
    <col min="1506" max="1506" width="9.85546875" style="1" customWidth="1"/>
    <col min="1507" max="1507" width="9.140625" style="1"/>
    <col min="1508" max="1508" width="9.85546875" style="1" customWidth="1"/>
    <col min="1509" max="1509" width="13.7109375" style="1" customWidth="1"/>
    <col min="1510" max="1510" width="12" style="1" customWidth="1"/>
    <col min="1511" max="1511" width="10.140625" style="1" customWidth="1"/>
    <col min="1512" max="1512" width="19.140625" style="1" customWidth="1"/>
    <col min="1513" max="1513" width="13.85546875" style="1" customWidth="1"/>
    <col min="1514" max="1514" width="10.7109375" style="1" customWidth="1"/>
    <col min="1515" max="1515" width="25.28515625" style="1" customWidth="1"/>
    <col min="1516" max="1524" width="10.7109375" style="1" customWidth="1"/>
    <col min="1525" max="1547" width="10.140625" style="1" customWidth="1"/>
    <col min="1548" max="1745" width="9.140625" style="1"/>
    <col min="1746" max="1746" width="11" style="1" customWidth="1"/>
    <col min="1747" max="1747" width="0.5703125" style="1" customWidth="1"/>
    <col min="1748" max="1748" width="26.5703125" style="1" customWidth="1"/>
    <col min="1749" max="1754" width="0" style="1" hidden="1" customWidth="1"/>
    <col min="1755" max="1755" width="8.5703125" style="1" customWidth="1"/>
    <col min="1756" max="1761" width="8.85546875" style="1" customWidth="1"/>
    <col min="1762" max="1762" width="9.85546875" style="1" customWidth="1"/>
    <col min="1763" max="1763" width="9.140625" style="1"/>
    <col min="1764" max="1764" width="9.85546875" style="1" customWidth="1"/>
    <col min="1765" max="1765" width="13.7109375" style="1" customWidth="1"/>
    <col min="1766" max="1766" width="12" style="1" customWidth="1"/>
    <col min="1767" max="1767" width="10.140625" style="1" customWidth="1"/>
    <col min="1768" max="1768" width="19.140625" style="1" customWidth="1"/>
    <col min="1769" max="1769" width="13.85546875" style="1" customWidth="1"/>
    <col min="1770" max="1770" width="10.7109375" style="1" customWidth="1"/>
    <col min="1771" max="1771" width="25.28515625" style="1" customWidth="1"/>
    <col min="1772" max="1780" width="10.7109375" style="1" customWidth="1"/>
    <col min="1781" max="1803" width="10.140625" style="1" customWidth="1"/>
    <col min="1804" max="2001" width="9.140625" style="1"/>
    <col min="2002" max="2002" width="11" style="1" customWidth="1"/>
    <col min="2003" max="2003" width="0.5703125" style="1" customWidth="1"/>
    <col min="2004" max="2004" width="26.5703125" style="1" customWidth="1"/>
    <col min="2005" max="2010" width="0" style="1" hidden="1" customWidth="1"/>
    <col min="2011" max="2011" width="8.5703125" style="1" customWidth="1"/>
    <col min="2012" max="2017" width="8.85546875" style="1" customWidth="1"/>
    <col min="2018" max="2018" width="9.85546875" style="1" customWidth="1"/>
    <col min="2019" max="2019" width="9.140625" style="1"/>
    <col min="2020" max="2020" width="9.85546875" style="1" customWidth="1"/>
    <col min="2021" max="2021" width="13.7109375" style="1" customWidth="1"/>
    <col min="2022" max="2022" width="12" style="1" customWidth="1"/>
    <col min="2023" max="2023" width="10.140625" style="1" customWidth="1"/>
    <col min="2024" max="2024" width="19.140625" style="1" customWidth="1"/>
    <col min="2025" max="2025" width="13.85546875" style="1" customWidth="1"/>
    <col min="2026" max="2026" width="10.7109375" style="1" customWidth="1"/>
    <col min="2027" max="2027" width="25.28515625" style="1" customWidth="1"/>
    <col min="2028" max="2036" width="10.7109375" style="1" customWidth="1"/>
    <col min="2037" max="2059" width="10.140625" style="1" customWidth="1"/>
    <col min="2060" max="2257" width="9.140625" style="1"/>
    <col min="2258" max="2258" width="11" style="1" customWidth="1"/>
    <col min="2259" max="2259" width="0.5703125" style="1" customWidth="1"/>
    <col min="2260" max="2260" width="26.5703125" style="1" customWidth="1"/>
    <col min="2261" max="2266" width="0" style="1" hidden="1" customWidth="1"/>
    <col min="2267" max="2267" width="8.5703125" style="1" customWidth="1"/>
    <col min="2268" max="2273" width="8.85546875" style="1" customWidth="1"/>
    <col min="2274" max="2274" width="9.85546875" style="1" customWidth="1"/>
    <col min="2275" max="2275" width="9.140625" style="1"/>
    <col min="2276" max="2276" width="9.85546875" style="1" customWidth="1"/>
    <col min="2277" max="2277" width="13.7109375" style="1" customWidth="1"/>
    <col min="2278" max="2278" width="12" style="1" customWidth="1"/>
    <col min="2279" max="2279" width="10.140625" style="1" customWidth="1"/>
    <col min="2280" max="2280" width="19.140625" style="1" customWidth="1"/>
    <col min="2281" max="2281" width="13.85546875" style="1" customWidth="1"/>
    <col min="2282" max="2282" width="10.7109375" style="1" customWidth="1"/>
    <col min="2283" max="2283" width="25.28515625" style="1" customWidth="1"/>
    <col min="2284" max="2292" width="10.7109375" style="1" customWidth="1"/>
    <col min="2293" max="2315" width="10.140625" style="1" customWidth="1"/>
    <col min="2316" max="2513" width="9.140625" style="1"/>
    <col min="2514" max="2514" width="11" style="1" customWidth="1"/>
    <col min="2515" max="2515" width="0.5703125" style="1" customWidth="1"/>
    <col min="2516" max="2516" width="26.5703125" style="1" customWidth="1"/>
    <col min="2517" max="2522" width="0" style="1" hidden="1" customWidth="1"/>
    <col min="2523" max="2523" width="8.5703125" style="1" customWidth="1"/>
    <col min="2524" max="2529" width="8.85546875" style="1" customWidth="1"/>
    <col min="2530" max="2530" width="9.85546875" style="1" customWidth="1"/>
    <col min="2531" max="2531" width="9.140625" style="1"/>
    <col min="2532" max="2532" width="9.85546875" style="1" customWidth="1"/>
    <col min="2533" max="2533" width="13.7109375" style="1" customWidth="1"/>
    <col min="2534" max="2534" width="12" style="1" customWidth="1"/>
    <col min="2535" max="2535" width="10.140625" style="1" customWidth="1"/>
    <col min="2536" max="2536" width="19.140625" style="1" customWidth="1"/>
    <col min="2537" max="2537" width="13.85546875" style="1" customWidth="1"/>
    <col min="2538" max="2538" width="10.7109375" style="1" customWidth="1"/>
    <col min="2539" max="2539" width="25.28515625" style="1" customWidth="1"/>
    <col min="2540" max="2548" width="10.7109375" style="1" customWidth="1"/>
    <col min="2549" max="2571" width="10.140625" style="1" customWidth="1"/>
    <col min="2572" max="2769" width="9.140625" style="1"/>
    <col min="2770" max="2770" width="11" style="1" customWidth="1"/>
    <col min="2771" max="2771" width="0.5703125" style="1" customWidth="1"/>
    <col min="2772" max="2772" width="26.5703125" style="1" customWidth="1"/>
    <col min="2773" max="2778" width="0" style="1" hidden="1" customWidth="1"/>
    <col min="2779" max="2779" width="8.5703125" style="1" customWidth="1"/>
    <col min="2780" max="2785" width="8.85546875" style="1" customWidth="1"/>
    <col min="2786" max="2786" width="9.85546875" style="1" customWidth="1"/>
    <col min="2787" max="2787" width="9.140625" style="1"/>
    <col min="2788" max="2788" width="9.85546875" style="1" customWidth="1"/>
    <col min="2789" max="2789" width="13.7109375" style="1" customWidth="1"/>
    <col min="2790" max="2790" width="12" style="1" customWidth="1"/>
    <col min="2791" max="2791" width="10.140625" style="1" customWidth="1"/>
    <col min="2792" max="2792" width="19.140625" style="1" customWidth="1"/>
    <col min="2793" max="2793" width="13.85546875" style="1" customWidth="1"/>
    <col min="2794" max="2794" width="10.7109375" style="1" customWidth="1"/>
    <col min="2795" max="2795" width="25.28515625" style="1" customWidth="1"/>
    <col min="2796" max="2804" width="10.7109375" style="1" customWidth="1"/>
    <col min="2805" max="2827" width="10.140625" style="1" customWidth="1"/>
    <col min="2828" max="3025" width="9.140625" style="1"/>
    <col min="3026" max="3026" width="11" style="1" customWidth="1"/>
    <col min="3027" max="3027" width="0.5703125" style="1" customWidth="1"/>
    <col min="3028" max="3028" width="26.5703125" style="1" customWidth="1"/>
    <col min="3029" max="3034" width="0" style="1" hidden="1" customWidth="1"/>
    <col min="3035" max="3035" width="8.5703125" style="1" customWidth="1"/>
    <col min="3036" max="3041" width="8.85546875" style="1" customWidth="1"/>
    <col min="3042" max="3042" width="9.85546875" style="1" customWidth="1"/>
    <col min="3043" max="3043" width="9.140625" style="1"/>
    <col min="3044" max="3044" width="9.85546875" style="1" customWidth="1"/>
    <col min="3045" max="3045" width="13.7109375" style="1" customWidth="1"/>
    <col min="3046" max="3046" width="12" style="1" customWidth="1"/>
    <col min="3047" max="3047" width="10.140625" style="1" customWidth="1"/>
    <col min="3048" max="3048" width="19.140625" style="1" customWidth="1"/>
    <col min="3049" max="3049" width="13.85546875" style="1" customWidth="1"/>
    <col min="3050" max="3050" width="10.7109375" style="1" customWidth="1"/>
    <col min="3051" max="3051" width="25.28515625" style="1" customWidth="1"/>
    <col min="3052" max="3060" width="10.7109375" style="1" customWidth="1"/>
    <col min="3061" max="3083" width="10.140625" style="1" customWidth="1"/>
    <col min="3084" max="3281" width="9.140625" style="1"/>
    <col min="3282" max="3282" width="11" style="1" customWidth="1"/>
    <col min="3283" max="3283" width="0.5703125" style="1" customWidth="1"/>
    <col min="3284" max="3284" width="26.5703125" style="1" customWidth="1"/>
    <col min="3285" max="3290" width="0" style="1" hidden="1" customWidth="1"/>
    <col min="3291" max="3291" width="8.5703125" style="1" customWidth="1"/>
    <col min="3292" max="3297" width="8.85546875" style="1" customWidth="1"/>
    <col min="3298" max="3298" width="9.85546875" style="1" customWidth="1"/>
    <col min="3299" max="3299" width="9.140625" style="1"/>
    <col min="3300" max="3300" width="9.85546875" style="1" customWidth="1"/>
    <col min="3301" max="3301" width="13.7109375" style="1" customWidth="1"/>
    <col min="3302" max="3302" width="12" style="1" customWidth="1"/>
    <col min="3303" max="3303" width="10.140625" style="1" customWidth="1"/>
    <col min="3304" max="3304" width="19.140625" style="1" customWidth="1"/>
    <col min="3305" max="3305" width="13.85546875" style="1" customWidth="1"/>
    <col min="3306" max="3306" width="10.7109375" style="1" customWidth="1"/>
    <col min="3307" max="3307" width="25.28515625" style="1" customWidth="1"/>
    <col min="3308" max="3316" width="10.7109375" style="1" customWidth="1"/>
    <col min="3317" max="3339" width="10.140625" style="1" customWidth="1"/>
    <col min="3340" max="3537" width="9.140625" style="1"/>
    <col min="3538" max="3538" width="11" style="1" customWidth="1"/>
    <col min="3539" max="3539" width="0.5703125" style="1" customWidth="1"/>
    <col min="3540" max="3540" width="26.5703125" style="1" customWidth="1"/>
    <col min="3541" max="3546" width="0" style="1" hidden="1" customWidth="1"/>
    <col min="3547" max="3547" width="8.5703125" style="1" customWidth="1"/>
    <col min="3548" max="3553" width="8.85546875" style="1" customWidth="1"/>
    <col min="3554" max="3554" width="9.85546875" style="1" customWidth="1"/>
    <col min="3555" max="3555" width="9.140625" style="1"/>
    <col min="3556" max="3556" width="9.85546875" style="1" customWidth="1"/>
    <col min="3557" max="3557" width="13.7109375" style="1" customWidth="1"/>
    <col min="3558" max="3558" width="12" style="1" customWidth="1"/>
    <col min="3559" max="3559" width="10.140625" style="1" customWidth="1"/>
    <col min="3560" max="3560" width="19.140625" style="1" customWidth="1"/>
    <col min="3561" max="3561" width="13.85546875" style="1" customWidth="1"/>
    <col min="3562" max="3562" width="10.7109375" style="1" customWidth="1"/>
    <col min="3563" max="3563" width="25.28515625" style="1" customWidth="1"/>
    <col min="3564" max="3572" width="10.7109375" style="1" customWidth="1"/>
    <col min="3573" max="3595" width="10.140625" style="1" customWidth="1"/>
    <col min="3596" max="3793" width="9.140625" style="1"/>
    <col min="3794" max="3794" width="11" style="1" customWidth="1"/>
    <col min="3795" max="3795" width="0.5703125" style="1" customWidth="1"/>
    <col min="3796" max="3796" width="26.5703125" style="1" customWidth="1"/>
    <col min="3797" max="3802" width="0" style="1" hidden="1" customWidth="1"/>
    <col min="3803" max="3803" width="8.5703125" style="1" customWidth="1"/>
    <col min="3804" max="3809" width="8.85546875" style="1" customWidth="1"/>
    <col min="3810" max="3810" width="9.85546875" style="1" customWidth="1"/>
    <col min="3811" max="3811" width="9.140625" style="1"/>
    <col min="3812" max="3812" width="9.85546875" style="1" customWidth="1"/>
    <col min="3813" max="3813" width="13.7109375" style="1" customWidth="1"/>
    <col min="3814" max="3814" width="12" style="1" customWidth="1"/>
    <col min="3815" max="3815" width="10.140625" style="1" customWidth="1"/>
    <col min="3816" max="3816" width="19.140625" style="1" customWidth="1"/>
    <col min="3817" max="3817" width="13.85546875" style="1" customWidth="1"/>
    <col min="3818" max="3818" width="10.7109375" style="1" customWidth="1"/>
    <col min="3819" max="3819" width="25.28515625" style="1" customWidth="1"/>
    <col min="3820" max="3828" width="10.7109375" style="1" customWidth="1"/>
    <col min="3829" max="3851" width="10.140625" style="1" customWidth="1"/>
    <col min="3852" max="4049" width="9.140625" style="1"/>
    <col min="4050" max="4050" width="11" style="1" customWidth="1"/>
    <col min="4051" max="4051" width="0.5703125" style="1" customWidth="1"/>
    <col min="4052" max="4052" width="26.5703125" style="1" customWidth="1"/>
    <col min="4053" max="4058" width="0" style="1" hidden="1" customWidth="1"/>
    <col min="4059" max="4059" width="8.5703125" style="1" customWidth="1"/>
    <col min="4060" max="4065" width="8.85546875" style="1" customWidth="1"/>
    <col min="4066" max="4066" width="9.85546875" style="1" customWidth="1"/>
    <col min="4067" max="4067" width="9.140625" style="1"/>
    <col min="4068" max="4068" width="9.85546875" style="1" customWidth="1"/>
    <col min="4069" max="4069" width="13.7109375" style="1" customWidth="1"/>
    <col min="4070" max="4070" width="12" style="1" customWidth="1"/>
    <col min="4071" max="4071" width="10.140625" style="1" customWidth="1"/>
    <col min="4072" max="4072" width="19.140625" style="1" customWidth="1"/>
    <col min="4073" max="4073" width="13.85546875" style="1" customWidth="1"/>
    <col min="4074" max="4074" width="10.7109375" style="1" customWidth="1"/>
    <col min="4075" max="4075" width="25.28515625" style="1" customWidth="1"/>
    <col min="4076" max="4084" width="10.7109375" style="1" customWidth="1"/>
    <col min="4085" max="4107" width="10.140625" style="1" customWidth="1"/>
    <col min="4108" max="4305" width="9.140625" style="1"/>
    <col min="4306" max="4306" width="11" style="1" customWidth="1"/>
    <col min="4307" max="4307" width="0.5703125" style="1" customWidth="1"/>
    <col min="4308" max="4308" width="26.5703125" style="1" customWidth="1"/>
    <col min="4309" max="4314" width="0" style="1" hidden="1" customWidth="1"/>
    <col min="4315" max="4315" width="8.5703125" style="1" customWidth="1"/>
    <col min="4316" max="4321" width="8.85546875" style="1" customWidth="1"/>
    <col min="4322" max="4322" width="9.85546875" style="1" customWidth="1"/>
    <col min="4323" max="4323" width="9.140625" style="1"/>
    <col min="4324" max="4324" width="9.85546875" style="1" customWidth="1"/>
    <col min="4325" max="4325" width="13.7109375" style="1" customWidth="1"/>
    <col min="4326" max="4326" width="12" style="1" customWidth="1"/>
    <col min="4327" max="4327" width="10.140625" style="1" customWidth="1"/>
    <col min="4328" max="4328" width="19.140625" style="1" customWidth="1"/>
    <col min="4329" max="4329" width="13.85546875" style="1" customWidth="1"/>
    <col min="4330" max="4330" width="10.7109375" style="1" customWidth="1"/>
    <col min="4331" max="4331" width="25.28515625" style="1" customWidth="1"/>
    <col min="4332" max="4340" width="10.7109375" style="1" customWidth="1"/>
    <col min="4341" max="4363" width="10.140625" style="1" customWidth="1"/>
    <col min="4364" max="4561" width="9.140625" style="1"/>
    <col min="4562" max="4562" width="11" style="1" customWidth="1"/>
    <col min="4563" max="4563" width="0.5703125" style="1" customWidth="1"/>
    <col min="4564" max="4564" width="26.5703125" style="1" customWidth="1"/>
    <col min="4565" max="4570" width="0" style="1" hidden="1" customWidth="1"/>
    <col min="4571" max="4571" width="8.5703125" style="1" customWidth="1"/>
    <col min="4572" max="4577" width="8.85546875" style="1" customWidth="1"/>
    <col min="4578" max="4578" width="9.85546875" style="1" customWidth="1"/>
    <col min="4579" max="4579" width="9.140625" style="1"/>
    <col min="4580" max="4580" width="9.85546875" style="1" customWidth="1"/>
    <col min="4581" max="4581" width="13.7109375" style="1" customWidth="1"/>
    <col min="4582" max="4582" width="12" style="1" customWidth="1"/>
    <col min="4583" max="4583" width="10.140625" style="1" customWidth="1"/>
    <col min="4584" max="4584" width="19.140625" style="1" customWidth="1"/>
    <col min="4585" max="4585" width="13.85546875" style="1" customWidth="1"/>
    <col min="4586" max="4586" width="10.7109375" style="1" customWidth="1"/>
    <col min="4587" max="4587" width="25.28515625" style="1" customWidth="1"/>
    <col min="4588" max="4596" width="10.7109375" style="1" customWidth="1"/>
    <col min="4597" max="4619" width="10.140625" style="1" customWidth="1"/>
    <col min="4620" max="4817" width="9.140625" style="1"/>
    <col min="4818" max="4818" width="11" style="1" customWidth="1"/>
    <col min="4819" max="4819" width="0.5703125" style="1" customWidth="1"/>
    <col min="4820" max="4820" width="26.5703125" style="1" customWidth="1"/>
    <col min="4821" max="4826" width="0" style="1" hidden="1" customWidth="1"/>
    <col min="4827" max="4827" width="8.5703125" style="1" customWidth="1"/>
    <col min="4828" max="4833" width="8.85546875" style="1" customWidth="1"/>
    <col min="4834" max="4834" width="9.85546875" style="1" customWidth="1"/>
    <col min="4835" max="4835" width="9.140625" style="1"/>
    <col min="4836" max="4836" width="9.85546875" style="1" customWidth="1"/>
    <col min="4837" max="4837" width="13.7109375" style="1" customWidth="1"/>
    <col min="4838" max="4838" width="12" style="1" customWidth="1"/>
    <col min="4839" max="4839" width="10.140625" style="1" customWidth="1"/>
    <col min="4840" max="4840" width="19.140625" style="1" customWidth="1"/>
    <col min="4841" max="4841" width="13.85546875" style="1" customWidth="1"/>
    <col min="4842" max="4842" width="10.7109375" style="1" customWidth="1"/>
    <col min="4843" max="4843" width="25.28515625" style="1" customWidth="1"/>
    <col min="4844" max="4852" width="10.7109375" style="1" customWidth="1"/>
    <col min="4853" max="4875" width="10.140625" style="1" customWidth="1"/>
    <col min="4876" max="5073" width="9.140625" style="1"/>
    <col min="5074" max="5074" width="11" style="1" customWidth="1"/>
    <col min="5075" max="5075" width="0.5703125" style="1" customWidth="1"/>
    <col min="5076" max="5076" width="26.5703125" style="1" customWidth="1"/>
    <col min="5077" max="5082" width="0" style="1" hidden="1" customWidth="1"/>
    <col min="5083" max="5083" width="8.5703125" style="1" customWidth="1"/>
    <col min="5084" max="5089" width="8.85546875" style="1" customWidth="1"/>
    <col min="5090" max="5090" width="9.85546875" style="1" customWidth="1"/>
    <col min="5091" max="5091" width="9.140625" style="1"/>
    <col min="5092" max="5092" width="9.85546875" style="1" customWidth="1"/>
    <col min="5093" max="5093" width="13.7109375" style="1" customWidth="1"/>
    <col min="5094" max="5094" width="12" style="1" customWidth="1"/>
    <col min="5095" max="5095" width="10.140625" style="1" customWidth="1"/>
    <col min="5096" max="5096" width="19.140625" style="1" customWidth="1"/>
    <col min="5097" max="5097" width="13.85546875" style="1" customWidth="1"/>
    <col min="5098" max="5098" width="10.7109375" style="1" customWidth="1"/>
    <col min="5099" max="5099" width="25.28515625" style="1" customWidth="1"/>
    <col min="5100" max="5108" width="10.7109375" style="1" customWidth="1"/>
    <col min="5109" max="5131" width="10.140625" style="1" customWidth="1"/>
    <col min="5132" max="5329" width="9.140625" style="1"/>
    <col min="5330" max="5330" width="11" style="1" customWidth="1"/>
    <col min="5331" max="5331" width="0.5703125" style="1" customWidth="1"/>
    <col min="5332" max="5332" width="26.5703125" style="1" customWidth="1"/>
    <col min="5333" max="5338" width="0" style="1" hidden="1" customWidth="1"/>
    <col min="5339" max="5339" width="8.5703125" style="1" customWidth="1"/>
    <col min="5340" max="5345" width="8.85546875" style="1" customWidth="1"/>
    <col min="5346" max="5346" width="9.85546875" style="1" customWidth="1"/>
    <col min="5347" max="5347" width="9.140625" style="1"/>
    <col min="5348" max="5348" width="9.85546875" style="1" customWidth="1"/>
    <col min="5349" max="5349" width="13.7109375" style="1" customWidth="1"/>
    <col min="5350" max="5350" width="12" style="1" customWidth="1"/>
    <col min="5351" max="5351" width="10.140625" style="1" customWidth="1"/>
    <col min="5352" max="5352" width="19.140625" style="1" customWidth="1"/>
    <col min="5353" max="5353" width="13.85546875" style="1" customWidth="1"/>
    <col min="5354" max="5354" width="10.7109375" style="1" customWidth="1"/>
    <col min="5355" max="5355" width="25.28515625" style="1" customWidth="1"/>
    <col min="5356" max="5364" width="10.7109375" style="1" customWidth="1"/>
    <col min="5365" max="5387" width="10.140625" style="1" customWidth="1"/>
    <col min="5388" max="5585" width="9.140625" style="1"/>
    <col min="5586" max="5586" width="11" style="1" customWidth="1"/>
    <col min="5587" max="5587" width="0.5703125" style="1" customWidth="1"/>
    <col min="5588" max="5588" width="26.5703125" style="1" customWidth="1"/>
    <col min="5589" max="5594" width="0" style="1" hidden="1" customWidth="1"/>
    <col min="5595" max="5595" width="8.5703125" style="1" customWidth="1"/>
    <col min="5596" max="5601" width="8.85546875" style="1" customWidth="1"/>
    <col min="5602" max="5602" width="9.85546875" style="1" customWidth="1"/>
    <col min="5603" max="5603" width="9.140625" style="1"/>
    <col min="5604" max="5604" width="9.85546875" style="1" customWidth="1"/>
    <col min="5605" max="5605" width="13.7109375" style="1" customWidth="1"/>
    <col min="5606" max="5606" width="12" style="1" customWidth="1"/>
    <col min="5607" max="5607" width="10.140625" style="1" customWidth="1"/>
    <col min="5608" max="5608" width="19.140625" style="1" customWidth="1"/>
    <col min="5609" max="5609" width="13.85546875" style="1" customWidth="1"/>
    <col min="5610" max="5610" width="10.7109375" style="1" customWidth="1"/>
    <col min="5611" max="5611" width="25.28515625" style="1" customWidth="1"/>
    <col min="5612" max="5620" width="10.7109375" style="1" customWidth="1"/>
    <col min="5621" max="5643" width="10.140625" style="1" customWidth="1"/>
    <col min="5644" max="5841" width="9.140625" style="1"/>
    <col min="5842" max="5842" width="11" style="1" customWidth="1"/>
    <col min="5843" max="5843" width="0.5703125" style="1" customWidth="1"/>
    <col min="5844" max="5844" width="26.5703125" style="1" customWidth="1"/>
    <col min="5845" max="5850" width="0" style="1" hidden="1" customWidth="1"/>
    <col min="5851" max="5851" width="8.5703125" style="1" customWidth="1"/>
    <col min="5852" max="5857" width="8.85546875" style="1" customWidth="1"/>
    <col min="5858" max="5858" width="9.85546875" style="1" customWidth="1"/>
    <col min="5859" max="5859" width="9.140625" style="1"/>
    <col min="5860" max="5860" width="9.85546875" style="1" customWidth="1"/>
    <col min="5861" max="5861" width="13.7109375" style="1" customWidth="1"/>
    <col min="5862" max="5862" width="12" style="1" customWidth="1"/>
    <col min="5863" max="5863" width="10.140625" style="1" customWidth="1"/>
    <col min="5864" max="5864" width="19.140625" style="1" customWidth="1"/>
    <col min="5865" max="5865" width="13.85546875" style="1" customWidth="1"/>
    <col min="5866" max="5866" width="10.7109375" style="1" customWidth="1"/>
    <col min="5867" max="5867" width="25.28515625" style="1" customWidth="1"/>
    <col min="5868" max="5876" width="10.7109375" style="1" customWidth="1"/>
    <col min="5877" max="5899" width="10.140625" style="1" customWidth="1"/>
    <col min="5900" max="6097" width="9.140625" style="1"/>
    <col min="6098" max="6098" width="11" style="1" customWidth="1"/>
    <col min="6099" max="6099" width="0.5703125" style="1" customWidth="1"/>
    <col min="6100" max="6100" width="26.5703125" style="1" customWidth="1"/>
    <col min="6101" max="6106" width="0" style="1" hidden="1" customWidth="1"/>
    <col min="6107" max="6107" width="8.5703125" style="1" customWidth="1"/>
    <col min="6108" max="6113" width="8.85546875" style="1" customWidth="1"/>
    <col min="6114" max="6114" width="9.85546875" style="1" customWidth="1"/>
    <col min="6115" max="6115" width="9.140625" style="1"/>
    <col min="6116" max="6116" width="9.85546875" style="1" customWidth="1"/>
    <col min="6117" max="6117" width="13.7109375" style="1" customWidth="1"/>
    <col min="6118" max="6118" width="12" style="1" customWidth="1"/>
    <col min="6119" max="6119" width="10.140625" style="1" customWidth="1"/>
    <col min="6120" max="6120" width="19.140625" style="1" customWidth="1"/>
    <col min="6121" max="6121" width="13.85546875" style="1" customWidth="1"/>
    <col min="6122" max="6122" width="10.7109375" style="1" customWidth="1"/>
    <col min="6123" max="6123" width="25.28515625" style="1" customWidth="1"/>
    <col min="6124" max="6132" width="10.7109375" style="1" customWidth="1"/>
    <col min="6133" max="6155" width="10.140625" style="1" customWidth="1"/>
    <col min="6156" max="6353" width="9.140625" style="1"/>
    <col min="6354" max="6354" width="11" style="1" customWidth="1"/>
    <col min="6355" max="6355" width="0.5703125" style="1" customWidth="1"/>
    <col min="6356" max="6356" width="26.5703125" style="1" customWidth="1"/>
    <col min="6357" max="6362" width="0" style="1" hidden="1" customWidth="1"/>
    <col min="6363" max="6363" width="8.5703125" style="1" customWidth="1"/>
    <col min="6364" max="6369" width="8.85546875" style="1" customWidth="1"/>
    <col min="6370" max="6370" width="9.85546875" style="1" customWidth="1"/>
    <col min="6371" max="6371" width="9.140625" style="1"/>
    <col min="6372" max="6372" width="9.85546875" style="1" customWidth="1"/>
    <col min="6373" max="6373" width="13.7109375" style="1" customWidth="1"/>
    <col min="6374" max="6374" width="12" style="1" customWidth="1"/>
    <col min="6375" max="6375" width="10.140625" style="1" customWidth="1"/>
    <col min="6376" max="6376" width="19.140625" style="1" customWidth="1"/>
    <col min="6377" max="6377" width="13.85546875" style="1" customWidth="1"/>
    <col min="6378" max="6378" width="10.7109375" style="1" customWidth="1"/>
    <col min="6379" max="6379" width="25.28515625" style="1" customWidth="1"/>
    <col min="6380" max="6388" width="10.7109375" style="1" customWidth="1"/>
    <col min="6389" max="6411" width="10.140625" style="1" customWidth="1"/>
    <col min="6412" max="6609" width="9.140625" style="1"/>
    <col min="6610" max="6610" width="11" style="1" customWidth="1"/>
    <col min="6611" max="6611" width="0.5703125" style="1" customWidth="1"/>
    <col min="6612" max="6612" width="26.5703125" style="1" customWidth="1"/>
    <col min="6613" max="6618" width="0" style="1" hidden="1" customWidth="1"/>
    <col min="6619" max="6619" width="8.5703125" style="1" customWidth="1"/>
    <col min="6620" max="6625" width="8.85546875" style="1" customWidth="1"/>
    <col min="6626" max="6626" width="9.85546875" style="1" customWidth="1"/>
    <col min="6627" max="6627" width="9.140625" style="1"/>
    <col min="6628" max="6628" width="9.85546875" style="1" customWidth="1"/>
    <col min="6629" max="6629" width="13.7109375" style="1" customWidth="1"/>
    <col min="6630" max="6630" width="12" style="1" customWidth="1"/>
    <col min="6631" max="6631" width="10.140625" style="1" customWidth="1"/>
    <col min="6632" max="6632" width="19.140625" style="1" customWidth="1"/>
    <col min="6633" max="6633" width="13.85546875" style="1" customWidth="1"/>
    <col min="6634" max="6634" width="10.7109375" style="1" customWidth="1"/>
    <col min="6635" max="6635" width="25.28515625" style="1" customWidth="1"/>
    <col min="6636" max="6644" width="10.7109375" style="1" customWidth="1"/>
    <col min="6645" max="6667" width="10.140625" style="1" customWidth="1"/>
    <col min="6668" max="6865" width="9.140625" style="1"/>
    <col min="6866" max="6866" width="11" style="1" customWidth="1"/>
    <col min="6867" max="6867" width="0.5703125" style="1" customWidth="1"/>
    <col min="6868" max="6868" width="26.5703125" style="1" customWidth="1"/>
    <col min="6869" max="6874" width="0" style="1" hidden="1" customWidth="1"/>
    <col min="6875" max="6875" width="8.5703125" style="1" customWidth="1"/>
    <col min="6876" max="6881" width="8.85546875" style="1" customWidth="1"/>
    <col min="6882" max="6882" width="9.85546875" style="1" customWidth="1"/>
    <col min="6883" max="6883" width="9.140625" style="1"/>
    <col min="6884" max="6884" width="9.85546875" style="1" customWidth="1"/>
    <col min="6885" max="6885" width="13.7109375" style="1" customWidth="1"/>
    <col min="6886" max="6886" width="12" style="1" customWidth="1"/>
    <col min="6887" max="6887" width="10.140625" style="1" customWidth="1"/>
    <col min="6888" max="6888" width="19.140625" style="1" customWidth="1"/>
    <col min="6889" max="6889" width="13.85546875" style="1" customWidth="1"/>
    <col min="6890" max="6890" width="10.7109375" style="1" customWidth="1"/>
    <col min="6891" max="6891" width="25.28515625" style="1" customWidth="1"/>
    <col min="6892" max="6900" width="10.7109375" style="1" customWidth="1"/>
    <col min="6901" max="6923" width="10.140625" style="1" customWidth="1"/>
    <col min="6924" max="7121" width="9.140625" style="1"/>
    <col min="7122" max="7122" width="11" style="1" customWidth="1"/>
    <col min="7123" max="7123" width="0.5703125" style="1" customWidth="1"/>
    <col min="7124" max="7124" width="26.5703125" style="1" customWidth="1"/>
    <col min="7125" max="7130" width="0" style="1" hidden="1" customWidth="1"/>
    <col min="7131" max="7131" width="8.5703125" style="1" customWidth="1"/>
    <col min="7132" max="7137" width="8.85546875" style="1" customWidth="1"/>
    <col min="7138" max="7138" width="9.85546875" style="1" customWidth="1"/>
    <col min="7139" max="7139" width="9.140625" style="1"/>
    <col min="7140" max="7140" width="9.85546875" style="1" customWidth="1"/>
    <col min="7141" max="7141" width="13.7109375" style="1" customWidth="1"/>
    <col min="7142" max="7142" width="12" style="1" customWidth="1"/>
    <col min="7143" max="7143" width="10.140625" style="1" customWidth="1"/>
    <col min="7144" max="7144" width="19.140625" style="1" customWidth="1"/>
    <col min="7145" max="7145" width="13.85546875" style="1" customWidth="1"/>
    <col min="7146" max="7146" width="10.7109375" style="1" customWidth="1"/>
    <col min="7147" max="7147" width="25.28515625" style="1" customWidth="1"/>
    <col min="7148" max="7156" width="10.7109375" style="1" customWidth="1"/>
    <col min="7157" max="7179" width="10.140625" style="1" customWidth="1"/>
    <col min="7180" max="7377" width="9.140625" style="1"/>
    <col min="7378" max="7378" width="11" style="1" customWidth="1"/>
    <col min="7379" max="7379" width="0.5703125" style="1" customWidth="1"/>
    <col min="7380" max="7380" width="26.5703125" style="1" customWidth="1"/>
    <col min="7381" max="7386" width="0" style="1" hidden="1" customWidth="1"/>
    <col min="7387" max="7387" width="8.5703125" style="1" customWidth="1"/>
    <col min="7388" max="7393" width="8.85546875" style="1" customWidth="1"/>
    <col min="7394" max="7394" width="9.85546875" style="1" customWidth="1"/>
    <col min="7395" max="7395" width="9.140625" style="1"/>
    <col min="7396" max="7396" width="9.85546875" style="1" customWidth="1"/>
    <col min="7397" max="7397" width="13.7109375" style="1" customWidth="1"/>
    <col min="7398" max="7398" width="12" style="1" customWidth="1"/>
    <col min="7399" max="7399" width="10.140625" style="1" customWidth="1"/>
    <col min="7400" max="7400" width="19.140625" style="1" customWidth="1"/>
    <col min="7401" max="7401" width="13.85546875" style="1" customWidth="1"/>
    <col min="7402" max="7402" width="10.7109375" style="1" customWidth="1"/>
    <col min="7403" max="7403" width="25.28515625" style="1" customWidth="1"/>
    <col min="7404" max="7412" width="10.7109375" style="1" customWidth="1"/>
    <col min="7413" max="7435" width="10.140625" style="1" customWidth="1"/>
    <col min="7436" max="7633" width="9.140625" style="1"/>
    <col min="7634" max="7634" width="11" style="1" customWidth="1"/>
    <col min="7635" max="7635" width="0.5703125" style="1" customWidth="1"/>
    <col min="7636" max="7636" width="26.5703125" style="1" customWidth="1"/>
    <col min="7637" max="7642" width="0" style="1" hidden="1" customWidth="1"/>
    <col min="7643" max="7643" width="8.5703125" style="1" customWidth="1"/>
    <col min="7644" max="7649" width="8.85546875" style="1" customWidth="1"/>
    <col min="7650" max="7650" width="9.85546875" style="1" customWidth="1"/>
    <col min="7651" max="7651" width="9.140625" style="1"/>
    <col min="7652" max="7652" width="9.85546875" style="1" customWidth="1"/>
    <col min="7653" max="7653" width="13.7109375" style="1" customWidth="1"/>
    <col min="7654" max="7654" width="12" style="1" customWidth="1"/>
    <col min="7655" max="7655" width="10.140625" style="1" customWidth="1"/>
    <col min="7656" max="7656" width="19.140625" style="1" customWidth="1"/>
    <col min="7657" max="7657" width="13.85546875" style="1" customWidth="1"/>
    <col min="7658" max="7658" width="10.7109375" style="1" customWidth="1"/>
    <col min="7659" max="7659" width="25.28515625" style="1" customWidth="1"/>
    <col min="7660" max="7668" width="10.7109375" style="1" customWidth="1"/>
    <col min="7669" max="7691" width="10.140625" style="1" customWidth="1"/>
    <col min="7692" max="7889" width="9.140625" style="1"/>
    <col min="7890" max="7890" width="11" style="1" customWidth="1"/>
    <col min="7891" max="7891" width="0.5703125" style="1" customWidth="1"/>
    <col min="7892" max="7892" width="26.5703125" style="1" customWidth="1"/>
    <col min="7893" max="7898" width="0" style="1" hidden="1" customWidth="1"/>
    <col min="7899" max="7899" width="8.5703125" style="1" customWidth="1"/>
    <col min="7900" max="7905" width="8.85546875" style="1" customWidth="1"/>
    <col min="7906" max="7906" width="9.85546875" style="1" customWidth="1"/>
    <col min="7907" max="7907" width="9.140625" style="1"/>
    <col min="7908" max="7908" width="9.85546875" style="1" customWidth="1"/>
    <col min="7909" max="7909" width="13.7109375" style="1" customWidth="1"/>
    <col min="7910" max="7910" width="12" style="1" customWidth="1"/>
    <col min="7911" max="7911" width="10.140625" style="1" customWidth="1"/>
    <col min="7912" max="7912" width="19.140625" style="1" customWidth="1"/>
    <col min="7913" max="7913" width="13.85546875" style="1" customWidth="1"/>
    <col min="7914" max="7914" width="10.7109375" style="1" customWidth="1"/>
    <col min="7915" max="7915" width="25.28515625" style="1" customWidth="1"/>
    <col min="7916" max="7924" width="10.7109375" style="1" customWidth="1"/>
    <col min="7925" max="7947" width="10.140625" style="1" customWidth="1"/>
    <col min="7948" max="8145" width="9.140625" style="1"/>
    <col min="8146" max="8146" width="11" style="1" customWidth="1"/>
    <col min="8147" max="8147" width="0.5703125" style="1" customWidth="1"/>
    <col min="8148" max="8148" width="26.5703125" style="1" customWidth="1"/>
    <col min="8149" max="8154" width="0" style="1" hidden="1" customWidth="1"/>
    <col min="8155" max="8155" width="8.5703125" style="1" customWidth="1"/>
    <col min="8156" max="8161" width="8.85546875" style="1" customWidth="1"/>
    <col min="8162" max="8162" width="9.85546875" style="1" customWidth="1"/>
    <col min="8163" max="8163" width="9.140625" style="1"/>
    <col min="8164" max="8164" width="9.85546875" style="1" customWidth="1"/>
    <col min="8165" max="8165" width="13.7109375" style="1" customWidth="1"/>
    <col min="8166" max="8166" width="12" style="1" customWidth="1"/>
    <col min="8167" max="8167" width="10.140625" style="1" customWidth="1"/>
    <col min="8168" max="8168" width="19.140625" style="1" customWidth="1"/>
    <col min="8169" max="8169" width="13.85546875" style="1" customWidth="1"/>
    <col min="8170" max="8170" width="10.7109375" style="1" customWidth="1"/>
    <col min="8171" max="8171" width="25.28515625" style="1" customWidth="1"/>
    <col min="8172" max="8180" width="10.7109375" style="1" customWidth="1"/>
    <col min="8181" max="8203" width="10.140625" style="1" customWidth="1"/>
    <col min="8204" max="8401" width="9.140625" style="1"/>
    <col min="8402" max="8402" width="11" style="1" customWidth="1"/>
    <col min="8403" max="8403" width="0.5703125" style="1" customWidth="1"/>
    <col min="8404" max="8404" width="26.5703125" style="1" customWidth="1"/>
    <col min="8405" max="8410" width="0" style="1" hidden="1" customWidth="1"/>
    <col min="8411" max="8411" width="8.5703125" style="1" customWidth="1"/>
    <col min="8412" max="8417" width="8.85546875" style="1" customWidth="1"/>
    <col min="8418" max="8418" width="9.85546875" style="1" customWidth="1"/>
    <col min="8419" max="8419" width="9.140625" style="1"/>
    <col min="8420" max="8420" width="9.85546875" style="1" customWidth="1"/>
    <col min="8421" max="8421" width="13.7109375" style="1" customWidth="1"/>
    <col min="8422" max="8422" width="12" style="1" customWidth="1"/>
    <col min="8423" max="8423" width="10.140625" style="1" customWidth="1"/>
    <col min="8424" max="8424" width="19.140625" style="1" customWidth="1"/>
    <col min="8425" max="8425" width="13.85546875" style="1" customWidth="1"/>
    <col min="8426" max="8426" width="10.7109375" style="1" customWidth="1"/>
    <col min="8427" max="8427" width="25.28515625" style="1" customWidth="1"/>
    <col min="8428" max="8436" width="10.7109375" style="1" customWidth="1"/>
    <col min="8437" max="8459" width="10.140625" style="1" customWidth="1"/>
    <col min="8460" max="8657" width="9.140625" style="1"/>
    <col min="8658" max="8658" width="11" style="1" customWidth="1"/>
    <col min="8659" max="8659" width="0.5703125" style="1" customWidth="1"/>
    <col min="8660" max="8660" width="26.5703125" style="1" customWidth="1"/>
    <col min="8661" max="8666" width="0" style="1" hidden="1" customWidth="1"/>
    <col min="8667" max="8667" width="8.5703125" style="1" customWidth="1"/>
    <col min="8668" max="8673" width="8.85546875" style="1" customWidth="1"/>
    <col min="8674" max="8674" width="9.85546875" style="1" customWidth="1"/>
    <col min="8675" max="8675" width="9.140625" style="1"/>
    <col min="8676" max="8676" width="9.85546875" style="1" customWidth="1"/>
    <col min="8677" max="8677" width="13.7109375" style="1" customWidth="1"/>
    <col min="8678" max="8678" width="12" style="1" customWidth="1"/>
    <col min="8679" max="8679" width="10.140625" style="1" customWidth="1"/>
    <col min="8680" max="8680" width="19.140625" style="1" customWidth="1"/>
    <col min="8681" max="8681" width="13.85546875" style="1" customWidth="1"/>
    <col min="8682" max="8682" width="10.7109375" style="1" customWidth="1"/>
    <col min="8683" max="8683" width="25.28515625" style="1" customWidth="1"/>
    <col min="8684" max="8692" width="10.7109375" style="1" customWidth="1"/>
    <col min="8693" max="8715" width="10.140625" style="1" customWidth="1"/>
    <col min="8716" max="8913" width="9.140625" style="1"/>
    <col min="8914" max="8914" width="11" style="1" customWidth="1"/>
    <col min="8915" max="8915" width="0.5703125" style="1" customWidth="1"/>
    <col min="8916" max="8916" width="26.5703125" style="1" customWidth="1"/>
    <col min="8917" max="8922" width="0" style="1" hidden="1" customWidth="1"/>
    <col min="8923" max="8923" width="8.5703125" style="1" customWidth="1"/>
    <col min="8924" max="8929" width="8.85546875" style="1" customWidth="1"/>
    <col min="8930" max="8930" width="9.85546875" style="1" customWidth="1"/>
    <col min="8931" max="8931" width="9.140625" style="1"/>
    <col min="8932" max="8932" width="9.85546875" style="1" customWidth="1"/>
    <col min="8933" max="8933" width="13.7109375" style="1" customWidth="1"/>
    <col min="8934" max="8934" width="12" style="1" customWidth="1"/>
    <col min="8935" max="8935" width="10.140625" style="1" customWidth="1"/>
    <col min="8936" max="8936" width="19.140625" style="1" customWidth="1"/>
    <col min="8937" max="8937" width="13.85546875" style="1" customWidth="1"/>
    <col min="8938" max="8938" width="10.7109375" style="1" customWidth="1"/>
    <col min="8939" max="8939" width="25.28515625" style="1" customWidth="1"/>
    <col min="8940" max="8948" width="10.7109375" style="1" customWidth="1"/>
    <col min="8949" max="8971" width="10.140625" style="1" customWidth="1"/>
    <col min="8972" max="9169" width="9.140625" style="1"/>
    <col min="9170" max="9170" width="11" style="1" customWidth="1"/>
    <col min="9171" max="9171" width="0.5703125" style="1" customWidth="1"/>
    <col min="9172" max="9172" width="26.5703125" style="1" customWidth="1"/>
    <col min="9173" max="9178" width="0" style="1" hidden="1" customWidth="1"/>
    <col min="9179" max="9179" width="8.5703125" style="1" customWidth="1"/>
    <col min="9180" max="9185" width="8.85546875" style="1" customWidth="1"/>
    <col min="9186" max="9186" width="9.85546875" style="1" customWidth="1"/>
    <col min="9187" max="9187" width="9.140625" style="1"/>
    <col min="9188" max="9188" width="9.85546875" style="1" customWidth="1"/>
    <col min="9189" max="9189" width="13.7109375" style="1" customWidth="1"/>
    <col min="9190" max="9190" width="12" style="1" customWidth="1"/>
    <col min="9191" max="9191" width="10.140625" style="1" customWidth="1"/>
    <col min="9192" max="9192" width="19.140625" style="1" customWidth="1"/>
    <col min="9193" max="9193" width="13.85546875" style="1" customWidth="1"/>
    <col min="9194" max="9194" width="10.7109375" style="1" customWidth="1"/>
    <col min="9195" max="9195" width="25.28515625" style="1" customWidth="1"/>
    <col min="9196" max="9204" width="10.7109375" style="1" customWidth="1"/>
    <col min="9205" max="9227" width="10.140625" style="1" customWidth="1"/>
    <col min="9228" max="9425" width="9.140625" style="1"/>
    <col min="9426" max="9426" width="11" style="1" customWidth="1"/>
    <col min="9427" max="9427" width="0.5703125" style="1" customWidth="1"/>
    <col min="9428" max="9428" width="26.5703125" style="1" customWidth="1"/>
    <col min="9429" max="9434" width="0" style="1" hidden="1" customWidth="1"/>
    <col min="9435" max="9435" width="8.5703125" style="1" customWidth="1"/>
    <col min="9436" max="9441" width="8.85546875" style="1" customWidth="1"/>
    <col min="9442" max="9442" width="9.85546875" style="1" customWidth="1"/>
    <col min="9443" max="9443" width="9.140625" style="1"/>
    <col min="9444" max="9444" width="9.85546875" style="1" customWidth="1"/>
    <col min="9445" max="9445" width="13.7109375" style="1" customWidth="1"/>
    <col min="9446" max="9446" width="12" style="1" customWidth="1"/>
    <col min="9447" max="9447" width="10.140625" style="1" customWidth="1"/>
    <col min="9448" max="9448" width="19.140625" style="1" customWidth="1"/>
    <col min="9449" max="9449" width="13.85546875" style="1" customWidth="1"/>
    <col min="9450" max="9450" width="10.7109375" style="1" customWidth="1"/>
    <col min="9451" max="9451" width="25.28515625" style="1" customWidth="1"/>
    <col min="9452" max="9460" width="10.7109375" style="1" customWidth="1"/>
    <col min="9461" max="9483" width="10.140625" style="1" customWidth="1"/>
    <col min="9484" max="9681" width="9.140625" style="1"/>
    <col min="9682" max="9682" width="11" style="1" customWidth="1"/>
    <col min="9683" max="9683" width="0.5703125" style="1" customWidth="1"/>
    <col min="9684" max="9684" width="26.5703125" style="1" customWidth="1"/>
    <col min="9685" max="9690" width="0" style="1" hidden="1" customWidth="1"/>
    <col min="9691" max="9691" width="8.5703125" style="1" customWidth="1"/>
    <col min="9692" max="9697" width="8.85546875" style="1" customWidth="1"/>
    <col min="9698" max="9698" width="9.85546875" style="1" customWidth="1"/>
    <col min="9699" max="9699" width="9.140625" style="1"/>
    <col min="9700" max="9700" width="9.85546875" style="1" customWidth="1"/>
    <col min="9701" max="9701" width="13.7109375" style="1" customWidth="1"/>
    <col min="9702" max="9702" width="12" style="1" customWidth="1"/>
    <col min="9703" max="9703" width="10.140625" style="1" customWidth="1"/>
    <col min="9704" max="9704" width="19.140625" style="1" customWidth="1"/>
    <col min="9705" max="9705" width="13.85546875" style="1" customWidth="1"/>
    <col min="9706" max="9706" width="10.7109375" style="1" customWidth="1"/>
    <col min="9707" max="9707" width="25.28515625" style="1" customWidth="1"/>
    <col min="9708" max="9716" width="10.7109375" style="1" customWidth="1"/>
    <col min="9717" max="9739" width="10.140625" style="1" customWidth="1"/>
    <col min="9740" max="9937" width="9.140625" style="1"/>
    <col min="9938" max="9938" width="11" style="1" customWidth="1"/>
    <col min="9939" max="9939" width="0.5703125" style="1" customWidth="1"/>
    <col min="9940" max="9940" width="26.5703125" style="1" customWidth="1"/>
    <col min="9941" max="9946" width="0" style="1" hidden="1" customWidth="1"/>
    <col min="9947" max="9947" width="8.5703125" style="1" customWidth="1"/>
    <col min="9948" max="9953" width="8.85546875" style="1" customWidth="1"/>
    <col min="9954" max="9954" width="9.85546875" style="1" customWidth="1"/>
    <col min="9955" max="9955" width="9.140625" style="1"/>
    <col min="9956" max="9956" width="9.85546875" style="1" customWidth="1"/>
    <col min="9957" max="9957" width="13.7109375" style="1" customWidth="1"/>
    <col min="9958" max="9958" width="12" style="1" customWidth="1"/>
    <col min="9959" max="9959" width="10.140625" style="1" customWidth="1"/>
    <col min="9960" max="9960" width="19.140625" style="1" customWidth="1"/>
    <col min="9961" max="9961" width="13.85546875" style="1" customWidth="1"/>
    <col min="9962" max="9962" width="10.7109375" style="1" customWidth="1"/>
    <col min="9963" max="9963" width="25.28515625" style="1" customWidth="1"/>
    <col min="9964" max="9972" width="10.7109375" style="1" customWidth="1"/>
    <col min="9973" max="9995" width="10.140625" style="1" customWidth="1"/>
    <col min="9996" max="10193" width="9.140625" style="1"/>
    <col min="10194" max="10194" width="11" style="1" customWidth="1"/>
    <col min="10195" max="10195" width="0.5703125" style="1" customWidth="1"/>
    <col min="10196" max="10196" width="26.5703125" style="1" customWidth="1"/>
    <col min="10197" max="10202" width="0" style="1" hidden="1" customWidth="1"/>
    <col min="10203" max="10203" width="8.5703125" style="1" customWidth="1"/>
    <col min="10204" max="10209" width="8.85546875" style="1" customWidth="1"/>
    <col min="10210" max="10210" width="9.85546875" style="1" customWidth="1"/>
    <col min="10211" max="10211" width="9.140625" style="1"/>
    <col min="10212" max="10212" width="9.85546875" style="1" customWidth="1"/>
    <col min="10213" max="10213" width="13.7109375" style="1" customWidth="1"/>
    <col min="10214" max="10214" width="12" style="1" customWidth="1"/>
    <col min="10215" max="10215" width="10.140625" style="1" customWidth="1"/>
    <col min="10216" max="10216" width="19.140625" style="1" customWidth="1"/>
    <col min="10217" max="10217" width="13.85546875" style="1" customWidth="1"/>
    <col min="10218" max="10218" width="10.7109375" style="1" customWidth="1"/>
    <col min="10219" max="10219" width="25.28515625" style="1" customWidth="1"/>
    <col min="10220" max="10228" width="10.7109375" style="1" customWidth="1"/>
    <col min="10229" max="10251" width="10.140625" style="1" customWidth="1"/>
    <col min="10252" max="10449" width="9.140625" style="1"/>
    <col min="10450" max="10450" width="11" style="1" customWidth="1"/>
    <col min="10451" max="10451" width="0.5703125" style="1" customWidth="1"/>
    <col min="10452" max="10452" width="26.5703125" style="1" customWidth="1"/>
    <col min="10453" max="10458" width="0" style="1" hidden="1" customWidth="1"/>
    <col min="10459" max="10459" width="8.5703125" style="1" customWidth="1"/>
    <col min="10460" max="10465" width="8.85546875" style="1" customWidth="1"/>
    <col min="10466" max="10466" width="9.85546875" style="1" customWidth="1"/>
    <col min="10467" max="10467" width="9.140625" style="1"/>
    <col min="10468" max="10468" width="9.85546875" style="1" customWidth="1"/>
    <col min="10469" max="10469" width="13.7109375" style="1" customWidth="1"/>
    <col min="10470" max="10470" width="12" style="1" customWidth="1"/>
    <col min="10471" max="10471" width="10.140625" style="1" customWidth="1"/>
    <col min="10472" max="10472" width="19.140625" style="1" customWidth="1"/>
    <col min="10473" max="10473" width="13.85546875" style="1" customWidth="1"/>
    <col min="10474" max="10474" width="10.7109375" style="1" customWidth="1"/>
    <col min="10475" max="10475" width="25.28515625" style="1" customWidth="1"/>
    <col min="10476" max="10484" width="10.7109375" style="1" customWidth="1"/>
    <col min="10485" max="10507" width="10.140625" style="1" customWidth="1"/>
    <col min="10508" max="10705" width="9.140625" style="1"/>
    <col min="10706" max="10706" width="11" style="1" customWidth="1"/>
    <col min="10707" max="10707" width="0.5703125" style="1" customWidth="1"/>
    <col min="10708" max="10708" width="26.5703125" style="1" customWidth="1"/>
    <col min="10709" max="10714" width="0" style="1" hidden="1" customWidth="1"/>
    <col min="10715" max="10715" width="8.5703125" style="1" customWidth="1"/>
    <col min="10716" max="10721" width="8.85546875" style="1" customWidth="1"/>
    <col min="10722" max="10722" width="9.85546875" style="1" customWidth="1"/>
    <col min="10723" max="10723" width="9.140625" style="1"/>
    <col min="10724" max="10724" width="9.85546875" style="1" customWidth="1"/>
    <col min="10725" max="10725" width="13.7109375" style="1" customWidth="1"/>
    <col min="10726" max="10726" width="12" style="1" customWidth="1"/>
    <col min="10727" max="10727" width="10.140625" style="1" customWidth="1"/>
    <col min="10728" max="10728" width="19.140625" style="1" customWidth="1"/>
    <col min="10729" max="10729" width="13.85546875" style="1" customWidth="1"/>
    <col min="10730" max="10730" width="10.7109375" style="1" customWidth="1"/>
    <col min="10731" max="10731" width="25.28515625" style="1" customWidth="1"/>
    <col min="10732" max="10740" width="10.7109375" style="1" customWidth="1"/>
    <col min="10741" max="10763" width="10.140625" style="1" customWidth="1"/>
    <col min="10764" max="10961" width="9.140625" style="1"/>
    <col min="10962" max="10962" width="11" style="1" customWidth="1"/>
    <col min="10963" max="10963" width="0.5703125" style="1" customWidth="1"/>
    <col min="10964" max="10964" width="26.5703125" style="1" customWidth="1"/>
    <col min="10965" max="10970" width="0" style="1" hidden="1" customWidth="1"/>
    <col min="10971" max="10971" width="8.5703125" style="1" customWidth="1"/>
    <col min="10972" max="10977" width="8.85546875" style="1" customWidth="1"/>
    <col min="10978" max="10978" width="9.85546875" style="1" customWidth="1"/>
    <col min="10979" max="10979" width="9.140625" style="1"/>
    <col min="10980" max="10980" width="9.85546875" style="1" customWidth="1"/>
    <col min="10981" max="10981" width="13.7109375" style="1" customWidth="1"/>
    <col min="10982" max="10982" width="12" style="1" customWidth="1"/>
    <col min="10983" max="10983" width="10.140625" style="1" customWidth="1"/>
    <col min="10984" max="10984" width="19.140625" style="1" customWidth="1"/>
    <col min="10985" max="10985" width="13.85546875" style="1" customWidth="1"/>
    <col min="10986" max="10986" width="10.7109375" style="1" customWidth="1"/>
    <col min="10987" max="10987" width="25.28515625" style="1" customWidth="1"/>
    <col min="10988" max="10996" width="10.7109375" style="1" customWidth="1"/>
    <col min="10997" max="11019" width="10.140625" style="1" customWidth="1"/>
    <col min="11020" max="11217" width="9.140625" style="1"/>
    <col min="11218" max="11218" width="11" style="1" customWidth="1"/>
    <col min="11219" max="11219" width="0.5703125" style="1" customWidth="1"/>
    <col min="11220" max="11220" width="26.5703125" style="1" customWidth="1"/>
    <col min="11221" max="11226" width="0" style="1" hidden="1" customWidth="1"/>
    <col min="11227" max="11227" width="8.5703125" style="1" customWidth="1"/>
    <col min="11228" max="11233" width="8.85546875" style="1" customWidth="1"/>
    <col min="11234" max="11234" width="9.85546875" style="1" customWidth="1"/>
    <col min="11235" max="11235" width="9.140625" style="1"/>
    <col min="11236" max="11236" width="9.85546875" style="1" customWidth="1"/>
    <col min="11237" max="11237" width="13.7109375" style="1" customWidth="1"/>
    <col min="11238" max="11238" width="12" style="1" customWidth="1"/>
    <col min="11239" max="11239" width="10.140625" style="1" customWidth="1"/>
    <col min="11240" max="11240" width="19.140625" style="1" customWidth="1"/>
    <col min="11241" max="11241" width="13.85546875" style="1" customWidth="1"/>
    <col min="11242" max="11242" width="10.7109375" style="1" customWidth="1"/>
    <col min="11243" max="11243" width="25.28515625" style="1" customWidth="1"/>
    <col min="11244" max="11252" width="10.7109375" style="1" customWidth="1"/>
    <col min="11253" max="11275" width="10.140625" style="1" customWidth="1"/>
    <col min="11276" max="11473" width="9.140625" style="1"/>
    <col min="11474" max="11474" width="11" style="1" customWidth="1"/>
    <col min="11475" max="11475" width="0.5703125" style="1" customWidth="1"/>
    <col min="11476" max="11476" width="26.5703125" style="1" customWidth="1"/>
    <col min="11477" max="11482" width="0" style="1" hidden="1" customWidth="1"/>
    <col min="11483" max="11483" width="8.5703125" style="1" customWidth="1"/>
    <col min="11484" max="11489" width="8.85546875" style="1" customWidth="1"/>
    <col min="11490" max="11490" width="9.85546875" style="1" customWidth="1"/>
    <col min="11491" max="11491" width="9.140625" style="1"/>
    <col min="11492" max="11492" width="9.85546875" style="1" customWidth="1"/>
    <col min="11493" max="11493" width="13.7109375" style="1" customWidth="1"/>
    <col min="11494" max="11494" width="12" style="1" customWidth="1"/>
    <col min="11495" max="11495" width="10.140625" style="1" customWidth="1"/>
    <col min="11496" max="11496" width="19.140625" style="1" customWidth="1"/>
    <col min="11497" max="11497" width="13.85546875" style="1" customWidth="1"/>
    <col min="11498" max="11498" width="10.7109375" style="1" customWidth="1"/>
    <col min="11499" max="11499" width="25.28515625" style="1" customWidth="1"/>
    <col min="11500" max="11508" width="10.7109375" style="1" customWidth="1"/>
    <col min="11509" max="11531" width="10.140625" style="1" customWidth="1"/>
    <col min="11532" max="11729" width="9.140625" style="1"/>
    <col min="11730" max="11730" width="11" style="1" customWidth="1"/>
    <col min="11731" max="11731" width="0.5703125" style="1" customWidth="1"/>
    <col min="11732" max="11732" width="26.5703125" style="1" customWidth="1"/>
    <col min="11733" max="11738" width="0" style="1" hidden="1" customWidth="1"/>
    <col min="11739" max="11739" width="8.5703125" style="1" customWidth="1"/>
    <col min="11740" max="11745" width="8.85546875" style="1" customWidth="1"/>
    <col min="11746" max="11746" width="9.85546875" style="1" customWidth="1"/>
    <col min="11747" max="11747" width="9.140625" style="1"/>
    <col min="11748" max="11748" width="9.85546875" style="1" customWidth="1"/>
    <col min="11749" max="11749" width="13.7109375" style="1" customWidth="1"/>
    <col min="11750" max="11750" width="12" style="1" customWidth="1"/>
    <col min="11751" max="11751" width="10.140625" style="1" customWidth="1"/>
    <col min="11752" max="11752" width="19.140625" style="1" customWidth="1"/>
    <col min="11753" max="11753" width="13.85546875" style="1" customWidth="1"/>
    <col min="11754" max="11754" width="10.7109375" style="1" customWidth="1"/>
    <col min="11755" max="11755" width="25.28515625" style="1" customWidth="1"/>
    <col min="11756" max="11764" width="10.7109375" style="1" customWidth="1"/>
    <col min="11765" max="11787" width="10.140625" style="1" customWidth="1"/>
    <col min="11788" max="11985" width="9.140625" style="1"/>
    <col min="11986" max="11986" width="11" style="1" customWidth="1"/>
    <col min="11987" max="11987" width="0.5703125" style="1" customWidth="1"/>
    <col min="11988" max="11988" width="26.5703125" style="1" customWidth="1"/>
    <col min="11989" max="11994" width="0" style="1" hidden="1" customWidth="1"/>
    <col min="11995" max="11995" width="8.5703125" style="1" customWidth="1"/>
    <col min="11996" max="12001" width="8.85546875" style="1" customWidth="1"/>
    <col min="12002" max="12002" width="9.85546875" style="1" customWidth="1"/>
    <col min="12003" max="12003" width="9.140625" style="1"/>
    <col min="12004" max="12004" width="9.85546875" style="1" customWidth="1"/>
    <col min="12005" max="12005" width="13.7109375" style="1" customWidth="1"/>
    <col min="12006" max="12006" width="12" style="1" customWidth="1"/>
    <col min="12007" max="12007" width="10.140625" style="1" customWidth="1"/>
    <col min="12008" max="12008" width="19.140625" style="1" customWidth="1"/>
    <col min="12009" max="12009" width="13.85546875" style="1" customWidth="1"/>
    <col min="12010" max="12010" width="10.7109375" style="1" customWidth="1"/>
    <col min="12011" max="12011" width="25.28515625" style="1" customWidth="1"/>
    <col min="12012" max="12020" width="10.7109375" style="1" customWidth="1"/>
    <col min="12021" max="12043" width="10.140625" style="1" customWidth="1"/>
    <col min="12044" max="12241" width="9.140625" style="1"/>
    <col min="12242" max="12242" width="11" style="1" customWidth="1"/>
    <col min="12243" max="12243" width="0.5703125" style="1" customWidth="1"/>
    <col min="12244" max="12244" width="26.5703125" style="1" customWidth="1"/>
    <col min="12245" max="12250" width="0" style="1" hidden="1" customWidth="1"/>
    <col min="12251" max="12251" width="8.5703125" style="1" customWidth="1"/>
    <col min="12252" max="12257" width="8.85546875" style="1" customWidth="1"/>
    <col min="12258" max="12258" width="9.85546875" style="1" customWidth="1"/>
    <col min="12259" max="12259" width="9.140625" style="1"/>
    <col min="12260" max="12260" width="9.85546875" style="1" customWidth="1"/>
    <col min="12261" max="12261" width="13.7109375" style="1" customWidth="1"/>
    <col min="12262" max="12262" width="12" style="1" customWidth="1"/>
    <col min="12263" max="12263" width="10.140625" style="1" customWidth="1"/>
    <col min="12264" max="12264" width="19.140625" style="1" customWidth="1"/>
    <col min="12265" max="12265" width="13.85546875" style="1" customWidth="1"/>
    <col min="12266" max="12266" width="10.7109375" style="1" customWidth="1"/>
    <col min="12267" max="12267" width="25.28515625" style="1" customWidth="1"/>
    <col min="12268" max="12276" width="10.7109375" style="1" customWidth="1"/>
    <col min="12277" max="12299" width="10.140625" style="1" customWidth="1"/>
    <col min="12300" max="12497" width="9.140625" style="1"/>
    <col min="12498" max="12498" width="11" style="1" customWidth="1"/>
    <col min="12499" max="12499" width="0.5703125" style="1" customWidth="1"/>
    <col min="12500" max="12500" width="26.5703125" style="1" customWidth="1"/>
    <col min="12501" max="12506" width="0" style="1" hidden="1" customWidth="1"/>
    <col min="12507" max="12507" width="8.5703125" style="1" customWidth="1"/>
    <col min="12508" max="12513" width="8.85546875" style="1" customWidth="1"/>
    <col min="12514" max="12514" width="9.85546875" style="1" customWidth="1"/>
    <col min="12515" max="12515" width="9.140625" style="1"/>
    <col min="12516" max="12516" width="9.85546875" style="1" customWidth="1"/>
    <col min="12517" max="12517" width="13.7109375" style="1" customWidth="1"/>
    <col min="12518" max="12518" width="12" style="1" customWidth="1"/>
    <col min="12519" max="12519" width="10.140625" style="1" customWidth="1"/>
    <col min="12520" max="12520" width="19.140625" style="1" customWidth="1"/>
    <col min="12521" max="12521" width="13.85546875" style="1" customWidth="1"/>
    <col min="12522" max="12522" width="10.7109375" style="1" customWidth="1"/>
    <col min="12523" max="12523" width="25.28515625" style="1" customWidth="1"/>
    <col min="12524" max="12532" width="10.7109375" style="1" customWidth="1"/>
    <col min="12533" max="12555" width="10.140625" style="1" customWidth="1"/>
    <col min="12556" max="12753" width="9.140625" style="1"/>
    <col min="12754" max="12754" width="11" style="1" customWidth="1"/>
    <col min="12755" max="12755" width="0.5703125" style="1" customWidth="1"/>
    <col min="12756" max="12756" width="26.5703125" style="1" customWidth="1"/>
    <col min="12757" max="12762" width="0" style="1" hidden="1" customWidth="1"/>
    <col min="12763" max="12763" width="8.5703125" style="1" customWidth="1"/>
    <col min="12764" max="12769" width="8.85546875" style="1" customWidth="1"/>
    <col min="12770" max="12770" width="9.85546875" style="1" customWidth="1"/>
    <col min="12771" max="12771" width="9.140625" style="1"/>
    <col min="12772" max="12772" width="9.85546875" style="1" customWidth="1"/>
    <col min="12773" max="12773" width="13.7109375" style="1" customWidth="1"/>
    <col min="12774" max="12774" width="12" style="1" customWidth="1"/>
    <col min="12775" max="12775" width="10.140625" style="1" customWidth="1"/>
    <col min="12776" max="12776" width="19.140625" style="1" customWidth="1"/>
    <col min="12777" max="12777" width="13.85546875" style="1" customWidth="1"/>
    <col min="12778" max="12778" width="10.7109375" style="1" customWidth="1"/>
    <col min="12779" max="12779" width="25.28515625" style="1" customWidth="1"/>
    <col min="12780" max="12788" width="10.7109375" style="1" customWidth="1"/>
    <col min="12789" max="12811" width="10.140625" style="1" customWidth="1"/>
    <col min="12812" max="13009" width="9.140625" style="1"/>
    <col min="13010" max="13010" width="11" style="1" customWidth="1"/>
    <col min="13011" max="13011" width="0.5703125" style="1" customWidth="1"/>
    <col min="13012" max="13012" width="26.5703125" style="1" customWidth="1"/>
    <col min="13013" max="13018" width="0" style="1" hidden="1" customWidth="1"/>
    <col min="13019" max="13019" width="8.5703125" style="1" customWidth="1"/>
    <col min="13020" max="13025" width="8.85546875" style="1" customWidth="1"/>
    <col min="13026" max="13026" width="9.85546875" style="1" customWidth="1"/>
    <col min="13027" max="13027" width="9.140625" style="1"/>
    <col min="13028" max="13028" width="9.85546875" style="1" customWidth="1"/>
    <col min="13029" max="13029" width="13.7109375" style="1" customWidth="1"/>
    <col min="13030" max="13030" width="12" style="1" customWidth="1"/>
    <col min="13031" max="13031" width="10.140625" style="1" customWidth="1"/>
    <col min="13032" max="13032" width="19.140625" style="1" customWidth="1"/>
    <col min="13033" max="13033" width="13.85546875" style="1" customWidth="1"/>
    <col min="13034" max="13034" width="10.7109375" style="1" customWidth="1"/>
    <col min="13035" max="13035" width="25.28515625" style="1" customWidth="1"/>
    <col min="13036" max="13044" width="10.7109375" style="1" customWidth="1"/>
    <col min="13045" max="13067" width="10.140625" style="1" customWidth="1"/>
    <col min="13068" max="13265" width="9.140625" style="1"/>
    <col min="13266" max="13266" width="11" style="1" customWidth="1"/>
    <col min="13267" max="13267" width="0.5703125" style="1" customWidth="1"/>
    <col min="13268" max="13268" width="26.5703125" style="1" customWidth="1"/>
    <col min="13269" max="13274" width="0" style="1" hidden="1" customWidth="1"/>
    <col min="13275" max="13275" width="8.5703125" style="1" customWidth="1"/>
    <col min="13276" max="13281" width="8.85546875" style="1" customWidth="1"/>
    <col min="13282" max="13282" width="9.85546875" style="1" customWidth="1"/>
    <col min="13283" max="13283" width="9.140625" style="1"/>
    <col min="13284" max="13284" width="9.85546875" style="1" customWidth="1"/>
    <col min="13285" max="13285" width="13.7109375" style="1" customWidth="1"/>
    <col min="13286" max="13286" width="12" style="1" customWidth="1"/>
    <col min="13287" max="13287" width="10.140625" style="1" customWidth="1"/>
    <col min="13288" max="13288" width="19.140625" style="1" customWidth="1"/>
    <col min="13289" max="13289" width="13.85546875" style="1" customWidth="1"/>
    <col min="13290" max="13290" width="10.7109375" style="1" customWidth="1"/>
    <col min="13291" max="13291" width="25.28515625" style="1" customWidth="1"/>
    <col min="13292" max="13300" width="10.7109375" style="1" customWidth="1"/>
    <col min="13301" max="13323" width="10.140625" style="1" customWidth="1"/>
    <col min="13324" max="13521" width="9.140625" style="1"/>
    <col min="13522" max="13522" width="11" style="1" customWidth="1"/>
    <col min="13523" max="13523" width="0.5703125" style="1" customWidth="1"/>
    <col min="13524" max="13524" width="26.5703125" style="1" customWidth="1"/>
    <col min="13525" max="13530" width="0" style="1" hidden="1" customWidth="1"/>
    <col min="13531" max="13531" width="8.5703125" style="1" customWidth="1"/>
    <col min="13532" max="13537" width="8.85546875" style="1" customWidth="1"/>
    <col min="13538" max="13538" width="9.85546875" style="1" customWidth="1"/>
    <col min="13539" max="13539" width="9.140625" style="1"/>
    <col min="13540" max="13540" width="9.85546875" style="1" customWidth="1"/>
    <col min="13541" max="13541" width="13.7109375" style="1" customWidth="1"/>
    <col min="13542" max="13542" width="12" style="1" customWidth="1"/>
    <col min="13543" max="13543" width="10.140625" style="1" customWidth="1"/>
    <col min="13544" max="13544" width="19.140625" style="1" customWidth="1"/>
    <col min="13545" max="13545" width="13.85546875" style="1" customWidth="1"/>
    <col min="13546" max="13546" width="10.7109375" style="1" customWidth="1"/>
    <col min="13547" max="13547" width="25.28515625" style="1" customWidth="1"/>
    <col min="13548" max="13556" width="10.7109375" style="1" customWidth="1"/>
    <col min="13557" max="13579" width="10.140625" style="1" customWidth="1"/>
    <col min="13580" max="13777" width="9.140625" style="1"/>
    <col min="13778" max="13778" width="11" style="1" customWidth="1"/>
    <col min="13779" max="13779" width="0.5703125" style="1" customWidth="1"/>
    <col min="13780" max="13780" width="26.5703125" style="1" customWidth="1"/>
    <col min="13781" max="13786" width="0" style="1" hidden="1" customWidth="1"/>
    <col min="13787" max="13787" width="8.5703125" style="1" customWidth="1"/>
    <col min="13788" max="13793" width="8.85546875" style="1" customWidth="1"/>
    <col min="13794" max="13794" width="9.85546875" style="1" customWidth="1"/>
    <col min="13795" max="13795" width="9.140625" style="1"/>
    <col min="13796" max="13796" width="9.85546875" style="1" customWidth="1"/>
    <col min="13797" max="13797" width="13.7109375" style="1" customWidth="1"/>
    <col min="13798" max="13798" width="12" style="1" customWidth="1"/>
    <col min="13799" max="13799" width="10.140625" style="1" customWidth="1"/>
    <col min="13800" max="13800" width="19.140625" style="1" customWidth="1"/>
    <col min="13801" max="13801" width="13.85546875" style="1" customWidth="1"/>
    <col min="13802" max="13802" width="10.7109375" style="1" customWidth="1"/>
    <col min="13803" max="13803" width="25.28515625" style="1" customWidth="1"/>
    <col min="13804" max="13812" width="10.7109375" style="1" customWidth="1"/>
    <col min="13813" max="13835" width="10.140625" style="1" customWidth="1"/>
    <col min="13836" max="14033" width="9.140625" style="1"/>
    <col min="14034" max="14034" width="11" style="1" customWidth="1"/>
    <col min="14035" max="14035" width="0.5703125" style="1" customWidth="1"/>
    <col min="14036" max="14036" width="26.5703125" style="1" customWidth="1"/>
    <col min="14037" max="14042" width="0" style="1" hidden="1" customWidth="1"/>
    <col min="14043" max="14043" width="8.5703125" style="1" customWidth="1"/>
    <col min="14044" max="14049" width="8.85546875" style="1" customWidth="1"/>
    <col min="14050" max="14050" width="9.85546875" style="1" customWidth="1"/>
    <col min="14051" max="14051" width="9.140625" style="1"/>
    <col min="14052" max="14052" width="9.85546875" style="1" customWidth="1"/>
    <col min="14053" max="14053" width="13.7109375" style="1" customWidth="1"/>
    <col min="14054" max="14054" width="12" style="1" customWidth="1"/>
    <col min="14055" max="14055" width="10.140625" style="1" customWidth="1"/>
    <col min="14056" max="14056" width="19.140625" style="1" customWidth="1"/>
    <col min="14057" max="14057" width="13.85546875" style="1" customWidth="1"/>
    <col min="14058" max="14058" width="10.7109375" style="1" customWidth="1"/>
    <col min="14059" max="14059" width="25.28515625" style="1" customWidth="1"/>
    <col min="14060" max="14068" width="10.7109375" style="1" customWidth="1"/>
    <col min="14069" max="14091" width="10.140625" style="1" customWidth="1"/>
    <col min="14092" max="14289" width="9.140625" style="1"/>
    <col min="14290" max="14290" width="11" style="1" customWidth="1"/>
    <col min="14291" max="14291" width="0.5703125" style="1" customWidth="1"/>
    <col min="14292" max="14292" width="26.5703125" style="1" customWidth="1"/>
    <col min="14293" max="14298" width="0" style="1" hidden="1" customWidth="1"/>
    <col min="14299" max="14299" width="8.5703125" style="1" customWidth="1"/>
    <col min="14300" max="14305" width="8.85546875" style="1" customWidth="1"/>
    <col min="14306" max="14306" width="9.85546875" style="1" customWidth="1"/>
    <col min="14307" max="14307" width="9.140625" style="1"/>
    <col min="14308" max="14308" width="9.85546875" style="1" customWidth="1"/>
    <col min="14309" max="14309" width="13.7109375" style="1" customWidth="1"/>
    <col min="14310" max="14310" width="12" style="1" customWidth="1"/>
    <col min="14311" max="14311" width="10.140625" style="1" customWidth="1"/>
    <col min="14312" max="14312" width="19.140625" style="1" customWidth="1"/>
    <col min="14313" max="14313" width="13.85546875" style="1" customWidth="1"/>
    <col min="14314" max="14314" width="10.7109375" style="1" customWidth="1"/>
    <col min="14315" max="14315" width="25.28515625" style="1" customWidth="1"/>
    <col min="14316" max="14324" width="10.7109375" style="1" customWidth="1"/>
    <col min="14325" max="14347" width="10.140625" style="1" customWidth="1"/>
    <col min="14348" max="14545" width="9.140625" style="1"/>
    <col min="14546" max="14546" width="11" style="1" customWidth="1"/>
    <col min="14547" max="14547" width="0.5703125" style="1" customWidth="1"/>
    <col min="14548" max="14548" width="26.5703125" style="1" customWidth="1"/>
    <col min="14549" max="14554" width="0" style="1" hidden="1" customWidth="1"/>
    <col min="14555" max="14555" width="8.5703125" style="1" customWidth="1"/>
    <col min="14556" max="14561" width="8.85546875" style="1" customWidth="1"/>
    <col min="14562" max="14562" width="9.85546875" style="1" customWidth="1"/>
    <col min="14563" max="14563" width="9.140625" style="1"/>
    <col min="14564" max="14564" width="9.85546875" style="1" customWidth="1"/>
    <col min="14565" max="14565" width="13.7109375" style="1" customWidth="1"/>
    <col min="14566" max="14566" width="12" style="1" customWidth="1"/>
    <col min="14567" max="14567" width="10.140625" style="1" customWidth="1"/>
    <col min="14568" max="14568" width="19.140625" style="1" customWidth="1"/>
    <col min="14569" max="14569" width="13.85546875" style="1" customWidth="1"/>
    <col min="14570" max="14570" width="10.7109375" style="1" customWidth="1"/>
    <col min="14571" max="14571" width="25.28515625" style="1" customWidth="1"/>
    <col min="14572" max="14580" width="10.7109375" style="1" customWidth="1"/>
    <col min="14581" max="14603" width="10.140625" style="1" customWidth="1"/>
    <col min="14604" max="14801" width="9.140625" style="1"/>
    <col min="14802" max="14802" width="11" style="1" customWidth="1"/>
    <col min="14803" max="14803" width="0.5703125" style="1" customWidth="1"/>
    <col min="14804" max="14804" width="26.5703125" style="1" customWidth="1"/>
    <col min="14805" max="14810" width="0" style="1" hidden="1" customWidth="1"/>
    <col min="14811" max="14811" width="8.5703125" style="1" customWidth="1"/>
    <col min="14812" max="14817" width="8.85546875" style="1" customWidth="1"/>
    <col min="14818" max="14818" width="9.85546875" style="1" customWidth="1"/>
    <col min="14819" max="14819" width="9.140625" style="1"/>
    <col min="14820" max="14820" width="9.85546875" style="1" customWidth="1"/>
    <col min="14821" max="14821" width="13.7109375" style="1" customWidth="1"/>
    <col min="14822" max="14822" width="12" style="1" customWidth="1"/>
    <col min="14823" max="14823" width="10.140625" style="1" customWidth="1"/>
    <col min="14824" max="14824" width="19.140625" style="1" customWidth="1"/>
    <col min="14825" max="14825" width="13.85546875" style="1" customWidth="1"/>
    <col min="14826" max="14826" width="10.7109375" style="1" customWidth="1"/>
    <col min="14827" max="14827" width="25.28515625" style="1" customWidth="1"/>
    <col min="14828" max="14836" width="10.7109375" style="1" customWidth="1"/>
    <col min="14837" max="14859" width="10.140625" style="1" customWidth="1"/>
    <col min="14860" max="15057" width="9.140625" style="1"/>
    <col min="15058" max="15058" width="11" style="1" customWidth="1"/>
    <col min="15059" max="15059" width="0.5703125" style="1" customWidth="1"/>
    <col min="15060" max="15060" width="26.5703125" style="1" customWidth="1"/>
    <col min="15061" max="15066" width="0" style="1" hidden="1" customWidth="1"/>
    <col min="15067" max="15067" width="8.5703125" style="1" customWidth="1"/>
    <col min="15068" max="15073" width="8.85546875" style="1" customWidth="1"/>
    <col min="15074" max="15074" width="9.85546875" style="1" customWidth="1"/>
    <col min="15075" max="15075" width="9.140625" style="1"/>
    <col min="15076" max="15076" width="9.85546875" style="1" customWidth="1"/>
    <col min="15077" max="15077" width="13.7109375" style="1" customWidth="1"/>
    <col min="15078" max="15078" width="12" style="1" customWidth="1"/>
    <col min="15079" max="15079" width="10.140625" style="1" customWidth="1"/>
    <col min="15080" max="15080" width="19.140625" style="1" customWidth="1"/>
    <col min="15081" max="15081" width="13.85546875" style="1" customWidth="1"/>
    <col min="15082" max="15082" width="10.7109375" style="1" customWidth="1"/>
    <col min="15083" max="15083" width="25.28515625" style="1" customWidth="1"/>
    <col min="15084" max="15092" width="10.7109375" style="1" customWidth="1"/>
    <col min="15093" max="15115" width="10.140625" style="1" customWidth="1"/>
    <col min="15116" max="15313" width="9.140625" style="1"/>
    <col min="15314" max="15314" width="11" style="1" customWidth="1"/>
    <col min="15315" max="15315" width="0.5703125" style="1" customWidth="1"/>
    <col min="15316" max="15316" width="26.5703125" style="1" customWidth="1"/>
    <col min="15317" max="15322" width="0" style="1" hidden="1" customWidth="1"/>
    <col min="15323" max="15323" width="8.5703125" style="1" customWidth="1"/>
    <col min="15324" max="15329" width="8.85546875" style="1" customWidth="1"/>
    <col min="15330" max="15330" width="9.85546875" style="1" customWidth="1"/>
    <col min="15331" max="15331" width="9.140625" style="1"/>
    <col min="15332" max="15332" width="9.85546875" style="1" customWidth="1"/>
    <col min="15333" max="15333" width="13.7109375" style="1" customWidth="1"/>
    <col min="15334" max="15334" width="12" style="1" customWidth="1"/>
    <col min="15335" max="15335" width="10.140625" style="1" customWidth="1"/>
    <col min="15336" max="15336" width="19.140625" style="1" customWidth="1"/>
    <col min="15337" max="15337" width="13.85546875" style="1" customWidth="1"/>
    <col min="15338" max="15338" width="10.7109375" style="1" customWidth="1"/>
    <col min="15339" max="15339" width="25.28515625" style="1" customWidth="1"/>
    <col min="15340" max="15348" width="10.7109375" style="1" customWidth="1"/>
    <col min="15349" max="15371" width="10.140625" style="1" customWidth="1"/>
    <col min="15372" max="15569" width="9.140625" style="1"/>
    <col min="15570" max="15570" width="11" style="1" customWidth="1"/>
    <col min="15571" max="15571" width="0.5703125" style="1" customWidth="1"/>
    <col min="15572" max="15572" width="26.5703125" style="1" customWidth="1"/>
    <col min="15573" max="15578" width="0" style="1" hidden="1" customWidth="1"/>
    <col min="15579" max="15579" width="8.5703125" style="1" customWidth="1"/>
    <col min="15580" max="15585" width="8.85546875" style="1" customWidth="1"/>
    <col min="15586" max="15586" width="9.85546875" style="1" customWidth="1"/>
    <col min="15587" max="15587" width="9.140625" style="1"/>
    <col min="15588" max="15588" width="9.85546875" style="1" customWidth="1"/>
    <col min="15589" max="15589" width="13.7109375" style="1" customWidth="1"/>
    <col min="15590" max="15590" width="12" style="1" customWidth="1"/>
    <col min="15591" max="15591" width="10.140625" style="1" customWidth="1"/>
    <col min="15592" max="15592" width="19.140625" style="1" customWidth="1"/>
    <col min="15593" max="15593" width="13.85546875" style="1" customWidth="1"/>
    <col min="15594" max="15594" width="10.7109375" style="1" customWidth="1"/>
    <col min="15595" max="15595" width="25.28515625" style="1" customWidth="1"/>
    <col min="15596" max="15604" width="10.7109375" style="1" customWidth="1"/>
    <col min="15605" max="15627" width="10.140625" style="1" customWidth="1"/>
    <col min="15628" max="15825" width="9.140625" style="1"/>
    <col min="15826" max="15826" width="11" style="1" customWidth="1"/>
    <col min="15827" max="15827" width="0.5703125" style="1" customWidth="1"/>
    <col min="15828" max="15828" width="26.5703125" style="1" customWidth="1"/>
    <col min="15829" max="15834" width="0" style="1" hidden="1" customWidth="1"/>
    <col min="15835" max="15835" width="8.5703125" style="1" customWidth="1"/>
    <col min="15836" max="15841" width="8.85546875" style="1" customWidth="1"/>
    <col min="15842" max="15842" width="9.85546875" style="1" customWidth="1"/>
    <col min="15843" max="15843" width="9.140625" style="1"/>
    <col min="15844" max="15844" width="9.85546875" style="1" customWidth="1"/>
    <col min="15845" max="15845" width="13.7109375" style="1" customWidth="1"/>
    <col min="15846" max="15846" width="12" style="1" customWidth="1"/>
    <col min="15847" max="15847" width="10.140625" style="1" customWidth="1"/>
    <col min="15848" max="15848" width="19.140625" style="1" customWidth="1"/>
    <col min="15849" max="15849" width="13.85546875" style="1" customWidth="1"/>
    <col min="15850" max="15850" width="10.7109375" style="1" customWidth="1"/>
    <col min="15851" max="15851" width="25.28515625" style="1" customWidth="1"/>
    <col min="15852" max="15860" width="10.7109375" style="1" customWidth="1"/>
    <col min="15861" max="15883" width="10.140625" style="1" customWidth="1"/>
    <col min="15884" max="16081" width="9.140625" style="1"/>
    <col min="16082" max="16082" width="11" style="1" customWidth="1"/>
    <col min="16083" max="16083" width="0.5703125" style="1" customWidth="1"/>
    <col min="16084" max="16084" width="26.5703125" style="1" customWidth="1"/>
    <col min="16085" max="16090" width="0" style="1" hidden="1" customWidth="1"/>
    <col min="16091" max="16091" width="8.5703125" style="1" customWidth="1"/>
    <col min="16092" max="16097" width="8.85546875" style="1" customWidth="1"/>
    <col min="16098" max="16098" width="9.85546875" style="1" customWidth="1"/>
    <col min="16099" max="16099" width="9.140625" style="1"/>
    <col min="16100" max="16100" width="9.85546875" style="1" customWidth="1"/>
    <col min="16101" max="16101" width="13.7109375" style="1" customWidth="1"/>
    <col min="16102" max="16102" width="12" style="1" customWidth="1"/>
    <col min="16103" max="16103" width="10.140625" style="1" customWidth="1"/>
    <col min="16104" max="16104" width="19.140625" style="1" customWidth="1"/>
    <col min="16105" max="16105" width="13.85546875" style="1" customWidth="1"/>
    <col min="16106" max="16106" width="10.7109375" style="1" customWidth="1"/>
    <col min="16107" max="16107" width="25.28515625" style="1" customWidth="1"/>
    <col min="16108" max="16116" width="10.7109375" style="1" customWidth="1"/>
    <col min="16117" max="16139" width="10.140625" style="1" customWidth="1"/>
    <col min="16140" max="16384" width="9.140625" style="1"/>
  </cols>
  <sheetData>
    <row r="1" spans="1:11" x14ac:dyDescent="0.2">
      <c r="J1" s="2">
        <f ca="1">NOW()</f>
        <v>43376.577553240742</v>
      </c>
    </row>
    <row r="2" spans="1:11" ht="18.75" customHeight="1" x14ac:dyDescent="0.3">
      <c r="A2" s="3" t="s">
        <v>0</v>
      </c>
      <c r="B2" s="4"/>
      <c r="C2" s="4"/>
      <c r="D2" s="4"/>
      <c r="E2" s="4"/>
      <c r="F2" s="4"/>
      <c r="G2" s="4"/>
      <c r="H2" s="4"/>
      <c r="I2" s="91" t="s">
        <v>90</v>
      </c>
      <c r="J2" s="92"/>
      <c r="K2" s="5"/>
    </row>
    <row r="3" spans="1:11" ht="21.75" customHeight="1" x14ac:dyDescent="0.3">
      <c r="A3" s="3" t="s">
        <v>91</v>
      </c>
      <c r="B3" s="4"/>
      <c r="C3" s="4"/>
      <c r="D3" s="4"/>
      <c r="E3" s="4"/>
      <c r="F3" s="4"/>
      <c r="G3" s="4"/>
      <c r="H3" s="4"/>
      <c r="I3" s="92"/>
      <c r="J3" s="92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93"/>
      <c r="J4" s="93"/>
    </row>
    <row r="5" spans="1:11" ht="52.5" customHeight="1" x14ac:dyDescent="0.25">
      <c r="A5" s="89"/>
      <c r="B5" s="6"/>
      <c r="C5" s="6"/>
      <c r="D5" s="6"/>
      <c r="E5" s="6"/>
      <c r="F5" s="6"/>
      <c r="G5" s="6"/>
      <c r="H5" s="7"/>
      <c r="I5" s="94" t="s">
        <v>2</v>
      </c>
      <c r="J5" s="95"/>
      <c r="K5" s="8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14" t="s">
        <v>7</v>
      </c>
    </row>
    <row r="7" spans="1:11" x14ac:dyDescent="0.2">
      <c r="A7" s="16"/>
      <c r="I7" s="17"/>
      <c r="J7" s="18"/>
      <c r="K7" s="18"/>
    </row>
    <row r="8" spans="1:11" s="23" customFormat="1" x14ac:dyDescent="0.2">
      <c r="A8" s="20" t="s">
        <v>8</v>
      </c>
      <c r="B8" s="19">
        <v>672.23</v>
      </c>
      <c r="C8" s="19">
        <v>729.50099999999998</v>
      </c>
      <c r="D8" s="19">
        <v>787.11599999999999</v>
      </c>
      <c r="E8" s="19">
        <v>842.154</v>
      </c>
      <c r="F8" s="19">
        <v>893.89800000000002</v>
      </c>
      <c r="G8" s="19">
        <v>940.68700000000001</v>
      </c>
      <c r="H8" s="19">
        <v>987.21299999999997</v>
      </c>
      <c r="I8" s="21">
        <f>H8-B8</f>
        <v>314.98299999999995</v>
      </c>
      <c r="J8" s="22">
        <f>I8/B8</f>
        <v>0.46856433066063691</v>
      </c>
      <c r="K8" s="22">
        <f>I8/I63</f>
        <v>0.20518140317781233</v>
      </c>
    </row>
    <row r="9" spans="1:11" s="28" customFormat="1" x14ac:dyDescent="0.2">
      <c r="A9" s="20" t="s">
        <v>9</v>
      </c>
      <c r="B9" s="19">
        <v>220.91300000000001</v>
      </c>
      <c r="C9" s="19">
        <v>238.29499999999999</v>
      </c>
      <c r="D9" s="19">
        <v>249.46199999999999</v>
      </c>
      <c r="E9" s="19">
        <v>261.79199999999997</v>
      </c>
      <c r="F9" s="19">
        <v>274.56299999999999</v>
      </c>
      <c r="G9" s="19">
        <v>287.56299999999999</v>
      </c>
      <c r="H9" s="19">
        <v>301.16699999999997</v>
      </c>
      <c r="I9" s="21">
        <f>H9-B9</f>
        <v>80.253999999999962</v>
      </c>
      <c r="J9" s="22">
        <f>I9/B9</f>
        <v>0.36328328346453109</v>
      </c>
      <c r="K9" s="22">
        <f>I9/I63</f>
        <v>5.2277831916745177E-2</v>
      </c>
    </row>
    <row r="10" spans="1:11" s="23" customFormat="1" x14ac:dyDescent="0.2">
      <c r="A10" s="20" t="s">
        <v>10</v>
      </c>
      <c r="B10" s="19">
        <v>147.64599999999999</v>
      </c>
      <c r="C10" s="19">
        <v>159.16900000000001</v>
      </c>
      <c r="D10" s="19">
        <v>167.51499999999999</v>
      </c>
      <c r="E10" s="19">
        <v>172.78100000000001</v>
      </c>
      <c r="F10" s="19">
        <v>180.46299999999999</v>
      </c>
      <c r="G10" s="19">
        <v>190.82400000000001</v>
      </c>
      <c r="H10" s="19">
        <v>208.45099999999999</v>
      </c>
      <c r="I10" s="21">
        <f>H10-B10</f>
        <v>60.805000000000007</v>
      </c>
      <c r="J10" s="22">
        <f>I10/B10</f>
        <v>0.41182964658710708</v>
      </c>
      <c r="K10" s="22">
        <f>I10/I63</f>
        <v>3.9608662118993346E-2</v>
      </c>
    </row>
    <row r="11" spans="1:11" x14ac:dyDescent="0.2">
      <c r="A11" s="16"/>
      <c r="B11" s="25"/>
      <c r="C11" s="25"/>
      <c r="D11" s="25"/>
      <c r="E11" s="25"/>
      <c r="F11" s="25"/>
      <c r="G11" s="25"/>
      <c r="H11" s="25"/>
      <c r="I11" s="30"/>
      <c r="J11" s="31"/>
      <c r="K11" s="31"/>
    </row>
    <row r="12" spans="1:11" s="15" customFormat="1" x14ac:dyDescent="0.2">
      <c r="A12" s="33" t="s">
        <v>12</v>
      </c>
      <c r="B12" s="34">
        <f t="shared" ref="B12:H12" si="0">SUM(B8:B10)</f>
        <v>1040.789</v>
      </c>
      <c r="C12" s="34">
        <f t="shared" si="0"/>
        <v>1126.9649999999999</v>
      </c>
      <c r="D12" s="34">
        <f t="shared" si="0"/>
        <v>1204.0929999999998</v>
      </c>
      <c r="E12" s="34">
        <f t="shared" si="0"/>
        <v>1276.7269999999999</v>
      </c>
      <c r="F12" s="34">
        <f t="shared" si="0"/>
        <v>1348.924</v>
      </c>
      <c r="G12" s="34">
        <f t="shared" si="0"/>
        <v>1419.0740000000001</v>
      </c>
      <c r="H12" s="34">
        <f t="shared" si="0"/>
        <v>1496.8309999999999</v>
      </c>
      <c r="I12" s="35">
        <f>H12-B12</f>
        <v>456.04199999999992</v>
      </c>
      <c r="J12" s="36">
        <f>I12/B12</f>
        <v>0.43816950409737221</v>
      </c>
      <c r="K12" s="36">
        <f>I12/I63</f>
        <v>0.29706789721355087</v>
      </c>
    </row>
    <row r="13" spans="1:11" x14ac:dyDescent="0.2">
      <c r="A13" s="16"/>
      <c r="B13" s="25"/>
      <c r="C13" s="25"/>
      <c r="D13" s="25"/>
      <c r="E13" s="25"/>
      <c r="F13" s="25"/>
      <c r="G13" s="25"/>
      <c r="H13" s="25"/>
      <c r="I13" s="30"/>
      <c r="J13" s="31"/>
      <c r="K13" s="31"/>
    </row>
    <row r="14" spans="1:11" s="23" customFormat="1" x14ac:dyDescent="0.2">
      <c r="A14" s="20" t="s">
        <v>13</v>
      </c>
      <c r="B14" s="19">
        <v>1015.273</v>
      </c>
      <c r="C14" s="19">
        <v>1051.989</v>
      </c>
      <c r="D14" s="19">
        <v>1087.2919999999999</v>
      </c>
      <c r="E14" s="19">
        <v>1128.7919999999999</v>
      </c>
      <c r="F14" s="19">
        <v>1167.704</v>
      </c>
      <c r="G14" s="19">
        <v>1197.1469999999999</v>
      </c>
      <c r="H14" s="19">
        <v>1223.345</v>
      </c>
      <c r="I14" s="21">
        <f>H14-B14</f>
        <v>208.072</v>
      </c>
      <c r="J14" s="22">
        <f>I14/B14</f>
        <v>0.20494192202491349</v>
      </c>
      <c r="K14" s="22">
        <f>I14/I63</f>
        <v>0.13553907646448785</v>
      </c>
    </row>
    <row r="15" spans="1:11" s="15" customFormat="1" x14ac:dyDescent="0.2">
      <c r="A15" s="16" t="s">
        <v>14</v>
      </c>
      <c r="B15" s="25">
        <v>66.295000000000002</v>
      </c>
      <c r="C15" s="25">
        <v>72.212999999999994</v>
      </c>
      <c r="D15" s="37">
        <v>78.242000000000004</v>
      </c>
      <c r="E15" s="37">
        <v>83.326999999999998</v>
      </c>
      <c r="F15" s="37">
        <v>86.728999999999999</v>
      </c>
      <c r="G15" s="37">
        <v>91.808999999999997</v>
      </c>
      <c r="H15" s="19">
        <v>96.072999999999993</v>
      </c>
      <c r="I15" s="21">
        <f t="shared" ref="I15:I20" si="1">H15-B15</f>
        <v>29.777999999999992</v>
      </c>
      <c r="J15" s="22">
        <f t="shared" ref="J15:J20" si="2">I15/B15</f>
        <v>0.44917414586318716</v>
      </c>
      <c r="K15" s="36">
        <f>I15/I63</f>
        <v>1.9397528831171507E-2</v>
      </c>
    </row>
    <row r="16" spans="1:11" s="15" customFormat="1" x14ac:dyDescent="0.2">
      <c r="A16" s="16" t="s">
        <v>15</v>
      </c>
      <c r="B16" s="25">
        <v>67.099000000000004</v>
      </c>
      <c r="C16" s="25">
        <v>70.676000000000002</v>
      </c>
      <c r="D16" s="37">
        <v>74.593999999999994</v>
      </c>
      <c r="E16" s="37">
        <v>78.718000000000004</v>
      </c>
      <c r="F16" s="37">
        <v>82.415999999999997</v>
      </c>
      <c r="G16" s="37">
        <v>86.128</v>
      </c>
      <c r="H16" s="19">
        <v>89.257999999999996</v>
      </c>
      <c r="I16" s="21">
        <f t="shared" si="1"/>
        <v>22.158999999999992</v>
      </c>
      <c r="J16" s="22">
        <f t="shared" si="2"/>
        <v>0.3302433717343029</v>
      </c>
      <c r="K16" s="36">
        <f>I16/I63</f>
        <v>1.443447650513565E-2</v>
      </c>
    </row>
    <row r="17" spans="1:11" s="27" customFormat="1" x14ac:dyDescent="0.2">
      <c r="A17" s="16" t="s">
        <v>17</v>
      </c>
      <c r="B17" s="25">
        <v>904.43</v>
      </c>
      <c r="C17" s="25">
        <v>923.14400000000001</v>
      </c>
      <c r="D17" s="25">
        <v>938.02300000000002</v>
      </c>
      <c r="E17" s="25">
        <v>952.95500000000004</v>
      </c>
      <c r="F17" s="25">
        <v>967.84199999999998</v>
      </c>
      <c r="G17" s="25">
        <v>982.76700000000005</v>
      </c>
      <c r="H17" s="25">
        <v>995.87400000000002</v>
      </c>
      <c r="I17" s="21">
        <f t="shared" si="1"/>
        <v>91.444000000000074</v>
      </c>
      <c r="J17" s="22">
        <f t="shared" si="2"/>
        <v>0.10110677443251559</v>
      </c>
      <c r="K17" s="36">
        <f>I17/I63</f>
        <v>5.9567050387455481E-2</v>
      </c>
    </row>
    <row r="18" spans="1:11" s="23" customFormat="1" x14ac:dyDescent="0.2">
      <c r="A18" s="20" t="s">
        <v>18</v>
      </c>
      <c r="B18" s="19">
        <v>1125.3879999999999</v>
      </c>
      <c r="C18" s="19">
        <v>1161.777</v>
      </c>
      <c r="D18" s="19">
        <v>1210.8019999999999</v>
      </c>
      <c r="E18" s="19">
        <v>1271.203</v>
      </c>
      <c r="F18" s="19">
        <v>1325.2570000000001</v>
      </c>
      <c r="G18" s="19">
        <v>1373.7159999999999</v>
      </c>
      <c r="H18" s="19">
        <v>1416.837</v>
      </c>
      <c r="I18" s="21">
        <f t="shared" si="1"/>
        <v>291.44900000000007</v>
      </c>
      <c r="J18" s="22">
        <f t="shared" si="2"/>
        <v>0.2589764596743524</v>
      </c>
      <c r="K18" s="22">
        <f>I18/I63</f>
        <v>0.18985124522520341</v>
      </c>
    </row>
    <row r="19" spans="1:11" s="23" customFormat="1" x14ac:dyDescent="0.2">
      <c r="A19" s="20" t="s">
        <v>19</v>
      </c>
      <c r="B19" s="19">
        <v>24.056999999999999</v>
      </c>
      <c r="C19" s="19">
        <v>25.588000000000001</v>
      </c>
      <c r="D19" s="19">
        <v>29.233000000000001</v>
      </c>
      <c r="E19" s="19">
        <v>31.565999999999999</v>
      </c>
      <c r="F19" s="19">
        <v>32.741</v>
      </c>
      <c r="G19" s="19">
        <v>33.93</v>
      </c>
      <c r="H19" s="19">
        <v>35.158000000000001</v>
      </c>
      <c r="I19" s="21">
        <f t="shared" si="1"/>
        <v>11.101000000000003</v>
      </c>
      <c r="J19" s="22">
        <f t="shared" si="2"/>
        <v>0.46144573305067144</v>
      </c>
      <c r="K19" s="22">
        <f>I19/I63</f>
        <v>7.2312434533828669E-3</v>
      </c>
    </row>
    <row r="20" spans="1:11" s="23" customFormat="1" x14ac:dyDescent="0.2">
      <c r="A20" s="20" t="s">
        <v>20</v>
      </c>
      <c r="B20" s="19">
        <v>13.1</v>
      </c>
      <c r="C20" s="19">
        <v>14.2</v>
      </c>
      <c r="D20" s="19">
        <v>15.5</v>
      </c>
      <c r="E20" s="19">
        <v>16.399999999999999</v>
      </c>
      <c r="F20" s="19">
        <v>17</v>
      </c>
      <c r="G20" s="19">
        <v>17.3</v>
      </c>
      <c r="H20" s="19">
        <v>17.600000000000001</v>
      </c>
      <c r="I20" s="21">
        <f t="shared" si="1"/>
        <v>4.5000000000000018</v>
      </c>
      <c r="J20" s="22">
        <f t="shared" si="2"/>
        <v>0.34351145038167952</v>
      </c>
      <c r="K20" s="22">
        <f>I20/I63</f>
        <v>2.9313211008218094E-3</v>
      </c>
    </row>
    <row r="21" spans="1:11" s="23" customFormat="1" x14ac:dyDescent="0.2">
      <c r="A21" s="38"/>
      <c r="B21" s="19"/>
      <c r="C21" s="19"/>
      <c r="D21" s="19"/>
      <c r="E21" s="19"/>
      <c r="F21" s="19"/>
      <c r="G21" s="19"/>
      <c r="H21" s="19"/>
      <c r="I21" s="21"/>
      <c r="J21" s="22"/>
      <c r="K21" s="22"/>
    </row>
    <row r="22" spans="1:11" s="15" customFormat="1" x14ac:dyDescent="0.2">
      <c r="A22" s="33" t="s">
        <v>21</v>
      </c>
      <c r="B22" s="34">
        <f t="shared" ref="B22:H22" si="3">SUM(B14,B17,B18,B19,B20)</f>
        <v>3082.2479999999996</v>
      </c>
      <c r="C22" s="34">
        <f t="shared" si="3"/>
        <v>3176.6979999999999</v>
      </c>
      <c r="D22" s="34">
        <f t="shared" si="3"/>
        <v>3280.8500000000004</v>
      </c>
      <c r="E22" s="34">
        <f t="shared" si="3"/>
        <v>3400.9159999999997</v>
      </c>
      <c r="F22" s="34">
        <f t="shared" si="3"/>
        <v>3510.5439999999999</v>
      </c>
      <c r="G22" s="34">
        <f t="shared" si="3"/>
        <v>3604.8599999999997</v>
      </c>
      <c r="H22" s="34">
        <f t="shared" si="3"/>
        <v>3688.8139999999999</v>
      </c>
      <c r="I22" s="21">
        <f>H22-B22</f>
        <v>606.56600000000026</v>
      </c>
      <c r="J22" s="36">
        <f>I22/B22</f>
        <v>0.19679337937764915</v>
      </c>
      <c r="K22" s="36">
        <f>I22/I63</f>
        <v>0.39511993663135148</v>
      </c>
    </row>
    <row r="23" spans="1:11" x14ac:dyDescent="0.2">
      <c r="A23" s="16"/>
      <c r="B23" s="25"/>
      <c r="C23" s="25"/>
      <c r="D23" s="25"/>
      <c r="E23" s="25"/>
      <c r="F23" s="25"/>
      <c r="G23" s="25"/>
      <c r="H23" s="25"/>
      <c r="I23" s="30"/>
      <c r="J23" s="31"/>
      <c r="K23" s="31"/>
    </row>
    <row r="24" spans="1:11" s="15" customFormat="1" x14ac:dyDescent="0.2">
      <c r="A24" s="16" t="s">
        <v>23</v>
      </c>
      <c r="B24" s="25">
        <v>368.65100000000001</v>
      </c>
      <c r="C24" s="25">
        <v>423.952</v>
      </c>
      <c r="D24" s="25">
        <v>459.57900000000001</v>
      </c>
      <c r="E24" s="25">
        <v>480.173</v>
      </c>
      <c r="F24" s="25">
        <v>494.36900000000003</v>
      </c>
      <c r="G24" s="25">
        <v>502.39800000000002</v>
      </c>
      <c r="H24" s="25">
        <v>507.39800000000002</v>
      </c>
      <c r="I24" s="35">
        <f>H24-B24</f>
        <v>138.74700000000001</v>
      </c>
      <c r="J24" s="36">
        <f>I24/B24</f>
        <v>0.3763640950383968</v>
      </c>
      <c r="K24" s="36">
        <f>I24/I63</f>
        <v>9.0380446394605213E-2</v>
      </c>
    </row>
    <row r="25" spans="1:11" s="28" customFormat="1" x14ac:dyDescent="0.2">
      <c r="A25" s="20" t="s">
        <v>24</v>
      </c>
      <c r="B25" s="19">
        <v>444.83300000000003</v>
      </c>
      <c r="C25" s="19">
        <v>467.93099999999998</v>
      </c>
      <c r="D25" s="19">
        <v>503.572</v>
      </c>
      <c r="E25" s="19">
        <v>529.59699999999998</v>
      </c>
      <c r="F25" s="19">
        <v>551.36300000000006</v>
      </c>
      <c r="G25" s="19">
        <v>569.34</v>
      </c>
      <c r="H25" s="19">
        <v>584.04100000000005</v>
      </c>
      <c r="I25" s="35">
        <f t="shared" ref="I25:I30" si="4">H25-B25</f>
        <v>139.20800000000003</v>
      </c>
      <c r="J25" s="36">
        <f t="shared" ref="J25:J30" si="5">I25/B25</f>
        <v>0.31294440835099918</v>
      </c>
      <c r="K25" s="22">
        <f>I25/I63</f>
        <v>9.0680743956267185E-2</v>
      </c>
    </row>
    <row r="26" spans="1:11" s="15" customFormat="1" x14ac:dyDescent="0.2">
      <c r="A26" s="16" t="s">
        <v>25</v>
      </c>
      <c r="B26" s="19">
        <v>42.48</v>
      </c>
      <c r="C26" s="19">
        <v>43.792000000000002</v>
      </c>
      <c r="D26" s="19">
        <v>45.524999999999999</v>
      </c>
      <c r="E26" s="19">
        <v>47.476999999999997</v>
      </c>
      <c r="F26" s="19">
        <v>49.029000000000003</v>
      </c>
      <c r="G26" s="19">
        <v>50.581000000000003</v>
      </c>
      <c r="H26" s="19">
        <v>52.133000000000003</v>
      </c>
      <c r="I26" s="35">
        <f t="shared" si="4"/>
        <v>9.6530000000000058</v>
      </c>
      <c r="J26" s="36">
        <f t="shared" si="5"/>
        <v>0.22723634651600769</v>
      </c>
      <c r="K26" s="36">
        <f>I26/I63</f>
        <v>6.2880094636073181E-3</v>
      </c>
    </row>
    <row r="27" spans="1:11" s="15" customFormat="1" x14ac:dyDescent="0.2">
      <c r="A27" s="16" t="s">
        <v>26</v>
      </c>
      <c r="B27" s="19">
        <v>14.273</v>
      </c>
      <c r="C27" s="19">
        <v>15.864000000000001</v>
      </c>
      <c r="D27" s="19">
        <v>15.864000000000001</v>
      </c>
      <c r="E27" s="19">
        <v>15.864000000000001</v>
      </c>
      <c r="F27" s="19">
        <v>15.864000000000001</v>
      </c>
      <c r="G27" s="19">
        <v>15.864000000000001</v>
      </c>
      <c r="H27" s="19">
        <v>15.864000000000001</v>
      </c>
      <c r="I27" s="35">
        <f t="shared" si="4"/>
        <v>1.5910000000000011</v>
      </c>
      <c r="J27" s="36">
        <f t="shared" si="5"/>
        <v>0.11146920759475941</v>
      </c>
      <c r="K27" s="36">
        <f>I27/I63</f>
        <v>1.0363848603127778E-3</v>
      </c>
    </row>
    <row r="28" spans="1:11" s="23" customFormat="1" x14ac:dyDescent="0.2">
      <c r="A28" s="20" t="s">
        <v>11</v>
      </c>
      <c r="B28" s="25">
        <v>150.78100000000001</v>
      </c>
      <c r="C28" s="25">
        <v>167.036</v>
      </c>
      <c r="D28" s="25">
        <v>178.238</v>
      </c>
      <c r="E28" s="25">
        <v>194.67099999999999</v>
      </c>
      <c r="F28" s="25">
        <v>207.51900000000001</v>
      </c>
      <c r="G28" s="25">
        <v>218.57499999999999</v>
      </c>
      <c r="H28" s="25">
        <v>236.47900000000001</v>
      </c>
      <c r="I28" s="35">
        <f t="shared" si="4"/>
        <v>85.698000000000008</v>
      </c>
      <c r="J28" s="36">
        <f t="shared" si="5"/>
        <v>0.56836073510588203</v>
      </c>
      <c r="K28" s="22">
        <f>I28/I63</f>
        <v>5.5824079044050519E-2</v>
      </c>
    </row>
    <row r="29" spans="1:11" s="27" customFormat="1" x14ac:dyDescent="0.2">
      <c r="A29" s="16" t="s">
        <v>28</v>
      </c>
      <c r="B29" s="25">
        <v>246.499</v>
      </c>
      <c r="C29" s="25">
        <v>267.78199999999998</v>
      </c>
      <c r="D29" s="25">
        <v>288.69</v>
      </c>
      <c r="E29" s="25">
        <v>303.58300000000003</v>
      </c>
      <c r="F29" s="25">
        <v>319.36099999999999</v>
      </c>
      <c r="G29" s="25">
        <v>332.15100000000001</v>
      </c>
      <c r="H29" s="25">
        <v>344.13799999999998</v>
      </c>
      <c r="I29" s="35">
        <f t="shared" si="4"/>
        <v>97.638999999999982</v>
      </c>
      <c r="J29" s="36">
        <f t="shared" si="5"/>
        <v>0.39610302678712683</v>
      </c>
      <c r="K29" s="36">
        <f>I29/I63</f>
        <v>6.3602502436253441E-2</v>
      </c>
    </row>
    <row r="30" spans="1:11" s="41" customFormat="1" x14ac:dyDescent="0.2">
      <c r="A30" s="16" t="s">
        <v>65</v>
      </c>
      <c r="B30" s="32">
        <v>70.427999999999997</v>
      </c>
      <c r="C30" s="32">
        <v>79.364000000000004</v>
      </c>
      <c r="D30" s="32">
        <v>86.989000000000004</v>
      </c>
      <c r="E30" s="32">
        <v>89.573999999999998</v>
      </c>
      <c r="F30" s="32">
        <v>91.146000000000001</v>
      </c>
      <c r="G30" s="32">
        <v>92.849000000000004</v>
      </c>
      <c r="H30" s="25">
        <v>93.105000000000004</v>
      </c>
      <c r="I30" s="35">
        <f t="shared" si="4"/>
        <v>22.677000000000007</v>
      </c>
      <c r="J30" s="36">
        <f t="shared" si="5"/>
        <v>0.32198841369909703</v>
      </c>
      <c r="K30" s="36">
        <f>I30/I63</f>
        <v>1.4771904134074703E-2</v>
      </c>
    </row>
    <row r="31" spans="1:11" x14ac:dyDescent="0.2">
      <c r="A31" s="16"/>
      <c r="B31" s="19"/>
      <c r="C31" s="19"/>
      <c r="D31" s="19"/>
      <c r="E31" s="19"/>
      <c r="F31" s="19"/>
      <c r="G31" s="19"/>
      <c r="H31" s="19"/>
      <c r="I31" s="30"/>
      <c r="J31" s="18"/>
      <c r="K31" s="18"/>
    </row>
    <row r="32" spans="1:11" x14ac:dyDescent="0.2">
      <c r="A32" s="33" t="s">
        <v>30</v>
      </c>
      <c r="B32" s="34">
        <f t="shared" ref="B32:H32" si="6">SUM(B24,B25,B26,B27,B28,B29)</f>
        <v>1267.5170000000001</v>
      </c>
      <c r="C32" s="34">
        <f t="shared" si="6"/>
        <v>1386.357</v>
      </c>
      <c r="D32" s="34">
        <f t="shared" si="6"/>
        <v>1491.4680000000001</v>
      </c>
      <c r="E32" s="34">
        <f t="shared" si="6"/>
        <v>1571.3650000000002</v>
      </c>
      <c r="F32" s="34">
        <f t="shared" si="6"/>
        <v>1637.5050000000001</v>
      </c>
      <c r="G32" s="34">
        <f t="shared" si="6"/>
        <v>1688.9090000000001</v>
      </c>
      <c r="H32" s="34">
        <f t="shared" si="6"/>
        <v>1740.0530000000001</v>
      </c>
      <c r="I32" s="35">
        <f>H32-B32</f>
        <v>472.53600000000006</v>
      </c>
      <c r="J32" s="36">
        <f>I32/B32</f>
        <v>0.37280446731680922</v>
      </c>
      <c r="K32" s="36">
        <f>I32/I63</f>
        <v>0.30781216615509649</v>
      </c>
    </row>
    <row r="33" spans="1:11" x14ac:dyDescent="0.2">
      <c r="A33" s="33"/>
      <c r="B33" s="34"/>
      <c r="C33" s="34"/>
      <c r="D33" s="34"/>
      <c r="E33" s="34"/>
      <c r="F33" s="34"/>
      <c r="G33" s="34"/>
      <c r="H33" s="34"/>
      <c r="I33" s="35"/>
      <c r="J33" s="36"/>
      <c r="K33" s="36"/>
    </row>
    <row r="34" spans="1:11" ht="12.75" customHeight="1" x14ac:dyDescent="0.2">
      <c r="A34" s="20" t="s">
        <v>66</v>
      </c>
      <c r="B34" s="19">
        <v>559.61800000000005</v>
      </c>
      <c r="C34" s="19">
        <v>580.00599999999997</v>
      </c>
      <c r="D34" s="19">
        <v>593.59400000000005</v>
      </c>
      <c r="E34" s="19">
        <v>606.68799999999999</v>
      </c>
      <c r="F34" s="19">
        <v>618.17600000000004</v>
      </c>
      <c r="G34" s="19">
        <v>628.04700000000003</v>
      </c>
      <c r="H34" s="19">
        <v>638.13300000000004</v>
      </c>
      <c r="I34" s="21">
        <f>H34-B34</f>
        <v>78.514999999999986</v>
      </c>
      <c r="J34" s="22">
        <f>I34/B34</f>
        <v>0.1403010625104982</v>
      </c>
      <c r="K34" s="43" t="s">
        <v>27</v>
      </c>
    </row>
    <row r="35" spans="1:11" ht="12.75" customHeight="1" x14ac:dyDescent="0.2">
      <c r="A35" s="20" t="s">
        <v>67</v>
      </c>
      <c r="B35" s="19">
        <v>170.54900000000001</v>
      </c>
      <c r="C35" s="19">
        <v>175.9</v>
      </c>
      <c r="D35" s="19">
        <v>179.43700000000001</v>
      </c>
      <c r="E35" s="19">
        <v>183.25800000000001</v>
      </c>
      <c r="F35" s="19">
        <v>186.18</v>
      </c>
      <c r="G35" s="19">
        <v>189.57400000000001</v>
      </c>
      <c r="H35" s="19">
        <v>192.96799999999999</v>
      </c>
      <c r="I35" s="21">
        <f t="shared" ref="I35:I36" si="7">H35-B35</f>
        <v>22.418999999999983</v>
      </c>
      <c r="J35" s="22">
        <f t="shared" ref="J35:J36" si="8">I35/B35</f>
        <v>0.13145195808829124</v>
      </c>
      <c r="K35" s="43" t="s">
        <v>27</v>
      </c>
    </row>
    <row r="36" spans="1:11" ht="12.75" customHeight="1" x14ac:dyDescent="0.2">
      <c r="A36" s="20" t="s">
        <v>68</v>
      </c>
      <c r="B36" s="19">
        <v>311.16800000000001</v>
      </c>
      <c r="C36" s="19">
        <v>337.05099999999999</v>
      </c>
      <c r="D36" s="19">
        <v>354.149</v>
      </c>
      <c r="E36" s="19">
        <v>363.67399999999998</v>
      </c>
      <c r="F36" s="19">
        <v>369.60300000000001</v>
      </c>
      <c r="G36" s="19">
        <v>371.62099999999998</v>
      </c>
      <c r="H36" s="19">
        <v>373.63900000000001</v>
      </c>
      <c r="I36" s="21">
        <f t="shared" si="7"/>
        <v>62.471000000000004</v>
      </c>
      <c r="J36" s="22">
        <f t="shared" si="8"/>
        <v>0.20076293192102015</v>
      </c>
      <c r="K36" s="43" t="s">
        <v>27</v>
      </c>
    </row>
    <row r="37" spans="1:11" x14ac:dyDescent="0.2">
      <c r="A37" s="33"/>
      <c r="B37" s="34"/>
      <c r="C37" s="34"/>
      <c r="D37" s="34"/>
      <c r="E37" s="34"/>
      <c r="F37" s="34"/>
      <c r="G37" s="34"/>
      <c r="H37" s="34"/>
      <c r="I37" s="35"/>
      <c r="J37" s="36"/>
      <c r="K37" s="43"/>
    </row>
    <row r="38" spans="1:11" x14ac:dyDescent="0.2">
      <c r="A38" s="33" t="s">
        <v>31</v>
      </c>
      <c r="B38" s="34">
        <f t="shared" ref="B38:H38" si="9">SUM(B34:B36)</f>
        <v>1041.335</v>
      </c>
      <c r="C38" s="34">
        <f t="shared" si="9"/>
        <v>1092.9569999999999</v>
      </c>
      <c r="D38" s="34">
        <f t="shared" si="9"/>
        <v>1127.18</v>
      </c>
      <c r="E38" s="34">
        <f t="shared" si="9"/>
        <v>1153.6199999999999</v>
      </c>
      <c r="F38" s="34">
        <f t="shared" si="9"/>
        <v>1173.9590000000001</v>
      </c>
      <c r="G38" s="34">
        <f t="shared" si="9"/>
        <v>1189.2420000000002</v>
      </c>
      <c r="H38" s="34">
        <f t="shared" si="9"/>
        <v>1204.74</v>
      </c>
      <c r="I38" s="35">
        <f>SUM(H38-B38)</f>
        <v>163.40499999999997</v>
      </c>
      <c r="J38" s="36">
        <f>SUM(I38/B38)</f>
        <v>0.15691876293411819</v>
      </c>
      <c r="K38" s="43" t="s">
        <v>27</v>
      </c>
    </row>
    <row r="39" spans="1:11" ht="13.5" x14ac:dyDescent="0.25">
      <c r="A39" s="33" t="s">
        <v>32</v>
      </c>
      <c r="B39" s="34"/>
      <c r="C39" s="34"/>
      <c r="D39" s="34"/>
      <c r="E39" s="34"/>
      <c r="F39" s="34"/>
      <c r="G39" s="34"/>
      <c r="H39" s="34"/>
      <c r="I39" s="45"/>
      <c r="J39" s="46"/>
      <c r="K39" s="36"/>
    </row>
    <row r="40" spans="1:11" ht="13.5" x14ac:dyDescent="0.25">
      <c r="A40" s="33"/>
      <c r="B40" s="34"/>
      <c r="C40" s="34"/>
      <c r="D40" s="34"/>
      <c r="E40" s="34"/>
      <c r="F40" s="34"/>
      <c r="G40" s="34"/>
      <c r="H40" s="34"/>
      <c r="I40" s="45"/>
      <c r="J40" s="46"/>
      <c r="K40" s="36"/>
    </row>
    <row r="41" spans="1:11" x14ac:dyDescent="0.2">
      <c r="A41" s="16" t="s">
        <v>69</v>
      </c>
      <c r="B41" s="25">
        <v>24.602</v>
      </c>
      <c r="C41" s="25">
        <v>29.134</v>
      </c>
      <c r="D41" s="25">
        <v>33.652999999999999</v>
      </c>
      <c r="E41" s="25">
        <v>37.085999999999999</v>
      </c>
      <c r="F41" s="25">
        <v>40.383000000000003</v>
      </c>
      <c r="G41" s="25">
        <v>43.68</v>
      </c>
      <c r="H41" s="25">
        <v>46.981999999999999</v>
      </c>
      <c r="I41" s="35">
        <f>H41-B41</f>
        <v>22.38</v>
      </c>
      <c r="J41" s="36">
        <f>I41/B41</f>
        <v>0.90968213966344191</v>
      </c>
      <c r="K41" s="43" t="s">
        <v>27</v>
      </c>
    </row>
    <row r="42" spans="1:11" x14ac:dyDescent="0.2">
      <c r="A42" s="16" t="s">
        <v>70</v>
      </c>
      <c r="B42" s="25">
        <v>128.87799999999999</v>
      </c>
      <c r="C42" s="25">
        <v>152.215</v>
      </c>
      <c r="D42" s="25">
        <v>175.52199999999999</v>
      </c>
      <c r="E42" s="25">
        <v>196.18799999999999</v>
      </c>
      <c r="F42" s="25">
        <v>215.32900000000001</v>
      </c>
      <c r="G42" s="25">
        <v>234.47</v>
      </c>
      <c r="H42" s="25">
        <v>253.61600000000001</v>
      </c>
      <c r="I42" s="35">
        <f t="shared" ref="I42:I45" si="10">H42-B42</f>
        <v>124.73800000000003</v>
      </c>
      <c r="J42" s="36">
        <f t="shared" ref="J42:J45" si="11">I42/B42</f>
        <v>0.96787659647108149</v>
      </c>
      <c r="K42" s="43" t="s">
        <v>27</v>
      </c>
    </row>
    <row r="43" spans="1:11" x14ac:dyDescent="0.2">
      <c r="A43" s="48" t="s">
        <v>35</v>
      </c>
      <c r="B43" s="32">
        <v>100.648</v>
      </c>
      <c r="C43" s="32">
        <v>121.892</v>
      </c>
      <c r="D43" s="32">
        <v>143.10599999999999</v>
      </c>
      <c r="E43" s="32">
        <v>161.672</v>
      </c>
      <c r="F43" s="32">
        <v>168.221</v>
      </c>
      <c r="G43" s="32">
        <v>174.77</v>
      </c>
      <c r="H43" s="25">
        <v>181.321</v>
      </c>
      <c r="I43" s="35">
        <f t="shared" si="10"/>
        <v>80.673000000000002</v>
      </c>
      <c r="J43" s="36">
        <f t="shared" si="11"/>
        <v>0.80153604641920362</v>
      </c>
      <c r="K43" s="43" t="s">
        <v>27</v>
      </c>
    </row>
    <row r="44" spans="1:11" x14ac:dyDescent="0.2">
      <c r="A44" s="20" t="s">
        <v>79</v>
      </c>
      <c r="B44" s="19">
        <v>142.387</v>
      </c>
      <c r="C44" s="19">
        <v>166.405</v>
      </c>
      <c r="D44" s="19">
        <v>190.375</v>
      </c>
      <c r="E44" s="19">
        <v>210.142</v>
      </c>
      <c r="F44" s="19">
        <v>229.40299999999999</v>
      </c>
      <c r="G44" s="19">
        <v>248.66399999999999</v>
      </c>
      <c r="H44" s="19">
        <v>267.92500000000001</v>
      </c>
      <c r="I44" s="35">
        <f t="shared" si="10"/>
        <v>125.53800000000001</v>
      </c>
      <c r="J44" s="36">
        <f t="shared" si="11"/>
        <v>0.88166756796617674</v>
      </c>
      <c r="K44" s="40" t="s">
        <v>27</v>
      </c>
    </row>
    <row r="45" spans="1:11" x14ac:dyDescent="0.2">
      <c r="A45" s="16" t="s">
        <v>72</v>
      </c>
      <c r="B45" s="25">
        <v>26.071999999999999</v>
      </c>
      <c r="C45" s="25">
        <v>28.202999999999999</v>
      </c>
      <c r="D45" s="25">
        <v>30.327000000000002</v>
      </c>
      <c r="E45" s="25">
        <v>30.786999999999999</v>
      </c>
      <c r="F45" s="25">
        <v>32.588000000000001</v>
      </c>
      <c r="G45" s="25">
        <v>34.389000000000003</v>
      </c>
      <c r="H45" s="25">
        <v>36.189</v>
      </c>
      <c r="I45" s="35">
        <f t="shared" si="10"/>
        <v>10.117000000000001</v>
      </c>
      <c r="J45" s="36">
        <f t="shared" si="11"/>
        <v>0.38804081006443697</v>
      </c>
      <c r="K45" s="43" t="s">
        <v>27</v>
      </c>
    </row>
    <row r="46" spans="1:11" ht="13.5" x14ac:dyDescent="0.25">
      <c r="A46" s="33"/>
      <c r="B46" s="34"/>
      <c r="C46" s="34"/>
      <c r="D46" s="34"/>
      <c r="E46" s="34"/>
      <c r="F46" s="34"/>
      <c r="G46" s="34"/>
      <c r="H46" s="34"/>
      <c r="I46" s="45"/>
      <c r="J46" s="46"/>
      <c r="K46" s="43"/>
    </row>
    <row r="47" spans="1:11" x14ac:dyDescent="0.2">
      <c r="A47" s="33" t="s">
        <v>31</v>
      </c>
      <c r="B47" s="34">
        <f t="shared" ref="B47:H47" si="12">SUM(B41,B43,B44,B45)</f>
        <v>293.709</v>
      </c>
      <c r="C47" s="34">
        <f t="shared" si="12"/>
        <v>345.63400000000001</v>
      </c>
      <c r="D47" s="34">
        <f t="shared" si="12"/>
        <v>397.46100000000001</v>
      </c>
      <c r="E47" s="34">
        <f t="shared" si="12"/>
        <v>439.68699999999995</v>
      </c>
      <c r="F47" s="34">
        <f t="shared" si="12"/>
        <v>470.59500000000003</v>
      </c>
      <c r="G47" s="34">
        <f t="shared" si="12"/>
        <v>501.50300000000004</v>
      </c>
      <c r="H47" s="34">
        <f t="shared" si="12"/>
        <v>532.41700000000003</v>
      </c>
      <c r="I47" s="35">
        <f>SUM(H47-B47)</f>
        <v>238.70800000000003</v>
      </c>
      <c r="J47" s="36">
        <f>SUM(I47/B47)</f>
        <v>0.8127364159763576</v>
      </c>
      <c r="K47" s="43" t="s">
        <v>27</v>
      </c>
    </row>
    <row r="48" spans="1:11" ht="13.5" x14ac:dyDescent="0.25">
      <c r="A48" s="33" t="s">
        <v>37</v>
      </c>
      <c r="B48" s="34"/>
      <c r="C48" s="34"/>
      <c r="D48" s="34"/>
      <c r="E48" s="34"/>
      <c r="F48" s="34"/>
      <c r="G48" s="34"/>
      <c r="H48" s="34"/>
      <c r="I48" s="45"/>
      <c r="J48" s="46"/>
      <c r="K48" s="36"/>
    </row>
    <row r="49" spans="1:11" ht="13.5" x14ac:dyDescent="0.25">
      <c r="A49" s="33"/>
      <c r="B49" s="34"/>
      <c r="C49" s="34"/>
      <c r="D49" s="34"/>
      <c r="E49" s="34"/>
      <c r="F49" s="34"/>
      <c r="G49" s="34"/>
      <c r="H49" s="34"/>
      <c r="I49" s="45"/>
      <c r="J49" s="46"/>
      <c r="K49" s="36"/>
    </row>
    <row r="50" spans="1:11" s="23" customFormat="1" x14ac:dyDescent="0.2">
      <c r="A50" s="20" t="s">
        <v>73</v>
      </c>
      <c r="B50" s="25">
        <v>90.65</v>
      </c>
      <c r="C50" s="25">
        <v>94.6</v>
      </c>
      <c r="D50" s="25">
        <v>97.35</v>
      </c>
      <c r="E50" s="25">
        <v>99.2</v>
      </c>
      <c r="F50" s="25">
        <v>100.05</v>
      </c>
      <c r="G50" s="25">
        <v>100.45</v>
      </c>
      <c r="H50" s="25">
        <v>100.85</v>
      </c>
      <c r="I50" s="35">
        <f>H50-B50</f>
        <v>10.199999999999989</v>
      </c>
      <c r="J50" s="36">
        <f>I50/B50</f>
        <v>0.11252068394925524</v>
      </c>
      <c r="K50" s="40" t="s">
        <v>27</v>
      </c>
    </row>
    <row r="51" spans="1:11" x14ac:dyDescent="0.2">
      <c r="A51" s="16" t="s">
        <v>74</v>
      </c>
      <c r="B51" s="25">
        <v>112.199</v>
      </c>
      <c r="C51" s="25">
        <v>120.149</v>
      </c>
      <c r="D51" s="25">
        <v>129.19900000000001</v>
      </c>
      <c r="E51" s="25">
        <v>140.749</v>
      </c>
      <c r="F51" s="25">
        <v>148.149</v>
      </c>
      <c r="G51" s="25">
        <v>155.34899999999999</v>
      </c>
      <c r="H51" s="25">
        <v>162.899</v>
      </c>
      <c r="I51" s="35">
        <f t="shared" ref="I51:I54" si="13">H51-B51</f>
        <v>50.7</v>
      </c>
      <c r="J51" s="36">
        <f t="shared" ref="J51:J54" si="14">I51/B51</f>
        <v>0.45187568516653448</v>
      </c>
      <c r="K51" s="43" t="s">
        <v>27</v>
      </c>
    </row>
    <row r="52" spans="1:11" x14ac:dyDescent="0.2">
      <c r="A52" s="16" t="s">
        <v>38</v>
      </c>
      <c r="B52" s="25">
        <v>14.206</v>
      </c>
      <c r="C52" s="25">
        <v>14.337</v>
      </c>
      <c r="D52" s="25">
        <v>14.801</v>
      </c>
      <c r="E52" s="25">
        <v>15.266</v>
      </c>
      <c r="F52" s="25">
        <v>15.615</v>
      </c>
      <c r="G52" s="25">
        <v>15.965</v>
      </c>
      <c r="H52" s="25">
        <v>16.315000000000001</v>
      </c>
      <c r="I52" s="35">
        <f t="shared" si="13"/>
        <v>2.1090000000000018</v>
      </c>
      <c r="J52" s="36">
        <f t="shared" si="14"/>
        <v>0.14845839786005927</v>
      </c>
      <c r="K52" s="43" t="s">
        <v>27</v>
      </c>
    </row>
    <row r="53" spans="1:11" x14ac:dyDescent="0.2">
      <c r="A53" s="16" t="s">
        <v>39</v>
      </c>
      <c r="B53" s="25">
        <v>67.831000000000003</v>
      </c>
      <c r="C53" s="25">
        <v>72.837999999999994</v>
      </c>
      <c r="D53" s="25">
        <v>77.844999999999999</v>
      </c>
      <c r="E53" s="25">
        <v>82.852999999999994</v>
      </c>
      <c r="F53" s="25">
        <v>87.861999999999995</v>
      </c>
      <c r="G53" s="25">
        <v>92.870999999999995</v>
      </c>
      <c r="H53" s="25">
        <v>97.881</v>
      </c>
      <c r="I53" s="35">
        <f t="shared" si="13"/>
        <v>30.049999999999997</v>
      </c>
      <c r="J53" s="36">
        <f t="shared" si="14"/>
        <v>0.44301278176644893</v>
      </c>
      <c r="K53" s="43" t="s">
        <v>27</v>
      </c>
    </row>
    <row r="54" spans="1:11" x14ac:dyDescent="0.2">
      <c r="A54" s="16" t="s">
        <v>40</v>
      </c>
      <c r="B54" s="25">
        <v>57.889000000000003</v>
      </c>
      <c r="C54" s="25">
        <v>62.688000000000002</v>
      </c>
      <c r="D54" s="25">
        <v>67.070999999999998</v>
      </c>
      <c r="E54" s="25">
        <v>71.203000000000003</v>
      </c>
      <c r="F54" s="25">
        <v>75.3</v>
      </c>
      <c r="G54" s="25">
        <v>79.064999999999998</v>
      </c>
      <c r="H54" s="25">
        <v>82.83</v>
      </c>
      <c r="I54" s="35">
        <f t="shared" si="13"/>
        <v>24.940999999999995</v>
      </c>
      <c r="J54" s="36">
        <f t="shared" si="14"/>
        <v>0.43084178341308355</v>
      </c>
      <c r="K54" s="43" t="s">
        <v>27</v>
      </c>
    </row>
    <row r="55" spans="1:11" x14ac:dyDescent="0.2">
      <c r="A55" s="33"/>
      <c r="B55" s="47"/>
      <c r="C55" s="47"/>
      <c r="D55" s="47"/>
      <c r="E55" s="47"/>
      <c r="F55" s="47"/>
      <c r="G55" s="47"/>
      <c r="H55" s="47"/>
      <c r="I55" s="35"/>
      <c r="J55" s="36"/>
      <c r="K55" s="43"/>
    </row>
    <row r="56" spans="1:11" x14ac:dyDescent="0.2">
      <c r="A56" s="33" t="s">
        <v>41</v>
      </c>
      <c r="B56" s="34">
        <f t="shared" ref="B56:H56" si="15">SUM(B50:B54)</f>
        <v>342.77499999999998</v>
      </c>
      <c r="C56" s="34">
        <f t="shared" si="15"/>
        <v>364.61199999999997</v>
      </c>
      <c r="D56" s="34">
        <f t="shared" si="15"/>
        <v>386.26599999999996</v>
      </c>
      <c r="E56" s="34">
        <f t="shared" si="15"/>
        <v>409.27099999999996</v>
      </c>
      <c r="F56" s="34">
        <f t="shared" si="15"/>
        <v>426.97600000000006</v>
      </c>
      <c r="G56" s="34">
        <f t="shared" si="15"/>
        <v>443.69999999999993</v>
      </c>
      <c r="H56" s="34">
        <f t="shared" si="15"/>
        <v>460.77500000000003</v>
      </c>
      <c r="I56" s="35">
        <f>SUM(H56-B56)</f>
        <v>118.00000000000006</v>
      </c>
      <c r="J56" s="36">
        <f>SUM(I56/B56)</f>
        <v>0.34424914302384968</v>
      </c>
      <c r="K56" s="43" t="s">
        <v>27</v>
      </c>
    </row>
    <row r="57" spans="1:11" x14ac:dyDescent="0.2">
      <c r="A57" s="33" t="s">
        <v>42</v>
      </c>
      <c r="B57" s="47"/>
      <c r="C57" s="47"/>
      <c r="D57" s="47"/>
      <c r="E57" s="47"/>
      <c r="F57" s="47"/>
      <c r="G57" s="47"/>
      <c r="H57" s="47"/>
      <c r="I57" s="35"/>
      <c r="J57" s="36"/>
      <c r="K57" s="43"/>
    </row>
    <row r="58" spans="1:11" ht="13.5" x14ac:dyDescent="0.25">
      <c r="A58" s="50"/>
      <c r="B58" s="47"/>
      <c r="C58" s="47"/>
      <c r="D58" s="47"/>
      <c r="E58" s="47"/>
      <c r="F58" s="47"/>
      <c r="G58" s="47"/>
      <c r="H58" s="47"/>
      <c r="I58" s="35"/>
      <c r="J58" s="36"/>
      <c r="K58" s="43"/>
    </row>
    <row r="59" spans="1:11" x14ac:dyDescent="0.2">
      <c r="A59" s="35" t="s">
        <v>43</v>
      </c>
      <c r="B59" s="34">
        <f>SUM(B9+B10+B18+B19+B20+B24+B25+B26+B27+B41+B43+B44+B45+B52+B53)</f>
        <v>2777.0870000000004</v>
      </c>
      <c r="C59" s="34">
        <f t="shared" ref="C59:H59" si="16">SUM(C9+C10+C18+C19+C20+C24+C25+C26+C27+C41+C43+C44+C45+C52+C53)</f>
        <v>2983.377</v>
      </c>
      <c r="D59" s="34">
        <f t="shared" si="16"/>
        <v>3187.1589999999997</v>
      </c>
      <c r="E59" s="34">
        <f t="shared" si="16"/>
        <v>3364.6589999999992</v>
      </c>
      <c r="F59" s="34">
        <f t="shared" si="16"/>
        <v>3514.721</v>
      </c>
      <c r="G59" s="34">
        <f t="shared" si="16"/>
        <v>3651.8550000000005</v>
      </c>
      <c r="H59" s="34">
        <f t="shared" si="16"/>
        <v>3785.2619999999997</v>
      </c>
      <c r="I59" s="35">
        <f>SUM(H59-B59)</f>
        <v>1008.1749999999993</v>
      </c>
      <c r="J59" s="36">
        <f>I59/B59</f>
        <v>0.3630332791158502</v>
      </c>
      <c r="K59" s="36">
        <f>I59/I63</f>
        <v>0.6567299224046721</v>
      </c>
    </row>
    <row r="60" spans="1:11" x14ac:dyDescent="0.2">
      <c r="A60" s="35"/>
      <c r="B60" s="34"/>
      <c r="C60" s="34"/>
      <c r="D60" s="34"/>
      <c r="E60" s="34"/>
      <c r="F60" s="34"/>
      <c r="G60" s="34"/>
      <c r="H60" s="34"/>
      <c r="I60" s="35"/>
      <c r="J60" s="36"/>
      <c r="K60" s="36"/>
    </row>
    <row r="61" spans="1:11" x14ac:dyDescent="0.2">
      <c r="A61" s="35" t="s">
        <v>44</v>
      </c>
      <c r="B61" s="34">
        <f>SUM(B14+B17+B28+B29+B34+B35+B36+B50+B51)</f>
        <v>3561.1669999999999</v>
      </c>
      <c r="C61" s="34">
        <f t="shared" ref="C61:H61" si="17">SUM(C14+C17+C28+C29+C34+C35+C36+C50+C51)</f>
        <v>3717.6569999999997</v>
      </c>
      <c r="D61" s="34">
        <f t="shared" si="17"/>
        <v>3845.9719999999998</v>
      </c>
      <c r="E61" s="34">
        <f t="shared" si="17"/>
        <v>3973.5699999999993</v>
      </c>
      <c r="F61" s="34">
        <f t="shared" si="17"/>
        <v>4084.5839999999994</v>
      </c>
      <c r="G61" s="34">
        <f t="shared" si="17"/>
        <v>4175.6809999999996</v>
      </c>
      <c r="H61" s="34">
        <f t="shared" si="17"/>
        <v>4268.3250000000007</v>
      </c>
      <c r="I61" s="35">
        <f>SUM(H61-B61)</f>
        <v>707.15800000000081</v>
      </c>
      <c r="J61" s="36">
        <f>I61/B61</f>
        <v>0.19857479303834974</v>
      </c>
      <c r="K61" s="36">
        <f>I61/I63</f>
        <v>0.46064603711443347</v>
      </c>
    </row>
    <row r="62" spans="1:11" s="15" customFormat="1" x14ac:dyDescent="0.2">
      <c r="A62" s="16"/>
      <c r="B62" s="25"/>
      <c r="C62" s="25"/>
      <c r="D62" s="25"/>
      <c r="E62" s="25"/>
      <c r="F62" s="25"/>
      <c r="G62" s="25"/>
      <c r="H62" s="25"/>
      <c r="I62" s="35"/>
      <c r="J62" s="31"/>
      <c r="K62" s="31"/>
    </row>
    <row r="63" spans="1:11" s="15" customFormat="1" x14ac:dyDescent="0.2">
      <c r="A63" s="51" t="s">
        <v>45</v>
      </c>
      <c r="B63" s="52">
        <f>SUM(B8,B9,B10,B14,B17,B18,B19,B20,B24,B25,B26,B27,B28,B29)</f>
        <v>5390.5539999999992</v>
      </c>
      <c r="C63" s="52">
        <f t="shared" ref="C63:H63" si="18">SUM(C8,C9,C10,C14,C17,C18,C19,C20,C24,C25,C26,C27,C28,C29)</f>
        <v>5690.0199999999995</v>
      </c>
      <c r="D63" s="52">
        <f t="shared" si="18"/>
        <v>5976.4109999999991</v>
      </c>
      <c r="E63" s="52">
        <f t="shared" si="18"/>
        <v>6249.007999999998</v>
      </c>
      <c r="F63" s="52">
        <f t="shared" si="18"/>
        <v>6496.973</v>
      </c>
      <c r="G63" s="52">
        <f t="shared" si="18"/>
        <v>6712.8429999999998</v>
      </c>
      <c r="H63" s="52">
        <f t="shared" si="18"/>
        <v>6925.6980000000012</v>
      </c>
      <c r="I63" s="51">
        <f>SUM(H63-B63)</f>
        <v>1535.1440000000021</v>
      </c>
      <c r="J63" s="53">
        <f>SUM(I63/B63)</f>
        <v>0.28478408712722336</v>
      </c>
      <c r="K63" s="36">
        <f>SUM(I63/I63)</f>
        <v>1</v>
      </c>
    </row>
    <row r="64" spans="1:11" s="15" customFormat="1" x14ac:dyDescent="0.2">
      <c r="A64" s="16"/>
      <c r="B64" s="25"/>
      <c r="C64" s="25"/>
      <c r="D64" s="25"/>
      <c r="E64" s="25"/>
      <c r="F64" s="25"/>
      <c r="G64" s="25"/>
      <c r="H64" s="25"/>
      <c r="I64" s="35"/>
      <c r="J64" s="31"/>
      <c r="K64" s="31"/>
    </row>
    <row r="65" spans="1:11" s="49" customFormat="1" x14ac:dyDescent="0.2">
      <c r="A65" s="54" t="s">
        <v>46</v>
      </c>
      <c r="B65" s="52">
        <f t="shared" ref="B65:H65" si="19">SUM(B8,B9,B10,B14,B17,B18,B19,B20,B24,B25,B26,B27,B50,B28,B29,B44,B34,B35,B36,B41,B43,B45,B51,B52,B53,B54)</f>
        <v>7068.3729999999987</v>
      </c>
      <c r="C65" s="52">
        <f t="shared" si="19"/>
        <v>7493.2230000000009</v>
      </c>
      <c r="D65" s="52">
        <f t="shared" si="19"/>
        <v>7887.3180000000002</v>
      </c>
      <c r="E65" s="52">
        <f t="shared" si="19"/>
        <v>8251.5859999999975</v>
      </c>
      <c r="F65" s="52">
        <f t="shared" si="19"/>
        <v>8568.5029999999988</v>
      </c>
      <c r="G65" s="52">
        <f t="shared" si="19"/>
        <v>8847.2879999999986</v>
      </c>
      <c r="H65" s="55">
        <f t="shared" si="19"/>
        <v>9123.630000000001</v>
      </c>
      <c r="I65" s="56">
        <f>SUM(H65-B65)</f>
        <v>2055.2570000000023</v>
      </c>
      <c r="J65" s="57">
        <f>I65/B65</f>
        <v>0.29076804520644323</v>
      </c>
      <c r="K65" s="58"/>
    </row>
    <row r="66" spans="1:11" s="49" customFormat="1" x14ac:dyDescent="0.2">
      <c r="A66" s="59" t="s">
        <v>47</v>
      </c>
      <c r="I66" s="60"/>
      <c r="J66" s="61"/>
    </row>
    <row r="67" spans="1:11" s="49" customFormat="1" x14ac:dyDescent="0.2">
      <c r="A67" s="59" t="s">
        <v>75</v>
      </c>
      <c r="I67" s="60"/>
      <c r="J67" s="61"/>
    </row>
    <row r="68" spans="1:11" s="49" customFormat="1" x14ac:dyDescent="0.2">
      <c r="A68" s="59" t="s">
        <v>81</v>
      </c>
      <c r="I68" s="60"/>
      <c r="J68" s="61"/>
    </row>
    <row r="69" spans="1:11" s="49" customFormat="1" x14ac:dyDescent="0.2">
      <c r="A69" s="49" t="s">
        <v>77</v>
      </c>
      <c r="I69" s="60"/>
      <c r="J69" s="61"/>
    </row>
    <row r="70" spans="1:11" s="49" customFormat="1" x14ac:dyDescent="0.2">
      <c r="A70" s="49" t="s">
        <v>63</v>
      </c>
      <c r="I70" s="60"/>
      <c r="J70" s="61"/>
    </row>
    <row r="71" spans="1:11" s="49" customFormat="1" x14ac:dyDescent="0.2">
      <c r="A71" s="59" t="s">
        <v>80</v>
      </c>
      <c r="I71" s="60"/>
      <c r="J71" s="61"/>
    </row>
    <row r="72" spans="1:11" s="49" customFormat="1" x14ac:dyDescent="0.2">
      <c r="B72" s="24"/>
      <c r="C72" s="24"/>
      <c r="D72" s="24"/>
      <c r="E72" s="24"/>
      <c r="F72" s="24"/>
      <c r="G72" s="24"/>
      <c r="H72" s="24"/>
      <c r="I72" s="24"/>
      <c r="J72" s="61"/>
    </row>
    <row r="73" spans="1:11" x14ac:dyDescent="0.2">
      <c r="A73" s="49"/>
      <c r="B73" s="65"/>
      <c r="C73" s="66"/>
      <c r="D73" s="66"/>
      <c r="E73" s="65"/>
      <c r="F73" s="66"/>
      <c r="G73" s="66"/>
      <c r="H73" s="65"/>
      <c r="I73" s="60"/>
      <c r="J73" s="61"/>
    </row>
    <row r="74" spans="1:11" x14ac:dyDescent="0.2">
      <c r="A74" s="49"/>
      <c r="B74" s="62"/>
      <c r="C74" s="62"/>
      <c r="D74" s="62"/>
      <c r="E74" s="62"/>
      <c r="F74" s="62"/>
      <c r="G74" s="62"/>
      <c r="H74" s="62"/>
      <c r="I74" s="60"/>
      <c r="J74" s="67"/>
    </row>
    <row r="75" spans="1:11" x14ac:dyDescent="0.2">
      <c r="A75" s="49"/>
      <c r="B75" s="62"/>
      <c r="C75" s="62"/>
      <c r="D75" s="62"/>
      <c r="E75" s="62"/>
      <c r="F75" s="62"/>
      <c r="G75" s="62"/>
      <c r="H75" s="62"/>
      <c r="I75" s="60"/>
      <c r="J75" s="67"/>
    </row>
    <row r="76" spans="1:11" x14ac:dyDescent="0.2">
      <c r="B76" s="62"/>
      <c r="C76" s="62"/>
      <c r="D76" s="62"/>
      <c r="E76" s="62"/>
      <c r="F76" s="62"/>
      <c r="G76" s="62"/>
      <c r="H76" s="62"/>
      <c r="I76" s="60"/>
      <c r="J76" s="67"/>
    </row>
    <row r="77" spans="1:11" x14ac:dyDescent="0.2">
      <c r="B77" s="25"/>
      <c r="C77" s="25"/>
      <c r="D77" s="25"/>
      <c r="E77" s="25"/>
      <c r="F77" s="25"/>
      <c r="G77" s="25"/>
      <c r="H77" s="25"/>
      <c r="I77" s="34"/>
      <c r="J77" s="61"/>
    </row>
    <row r="78" spans="1:11" x14ac:dyDescent="0.2">
      <c r="I78" s="60"/>
      <c r="J78" s="61"/>
    </row>
    <row r="79" spans="1:11" ht="18.75" x14ac:dyDescent="0.3">
      <c r="A79" s="68"/>
      <c r="B79" s="25"/>
      <c r="C79" s="25"/>
      <c r="D79" s="25"/>
      <c r="E79" s="25"/>
      <c r="F79" s="25"/>
      <c r="G79" s="25"/>
      <c r="H79" s="25"/>
    </row>
    <row r="80" spans="1:11" x14ac:dyDescent="0.2">
      <c r="I80" s="69"/>
    </row>
    <row r="81" spans="1:10" x14ac:dyDescent="0.2">
      <c r="A81" s="49"/>
    </row>
    <row r="82" spans="1:10" x14ac:dyDescent="0.2">
      <c r="A82" s="49"/>
      <c r="B82" s="25"/>
      <c r="C82" s="25"/>
      <c r="D82" s="25"/>
      <c r="E82" s="25"/>
      <c r="F82" s="25"/>
      <c r="G82" s="25"/>
      <c r="H82" s="25"/>
      <c r="I82" s="25"/>
      <c r="J82" s="42"/>
    </row>
    <row r="83" spans="1:10" x14ac:dyDescent="0.2">
      <c r="A83" s="49"/>
      <c r="B83" s="25"/>
      <c r="C83" s="25"/>
      <c r="D83" s="25"/>
      <c r="E83" s="25"/>
      <c r="F83" s="25"/>
      <c r="G83" s="25"/>
      <c r="H83" s="25"/>
      <c r="I83" s="25"/>
      <c r="J83" s="42"/>
    </row>
    <row r="86" spans="1:10" x14ac:dyDescent="0.2">
      <c r="A86" s="49"/>
    </row>
  </sheetData>
  <mergeCells count="2">
    <mergeCell ref="I2:J4"/>
    <mergeCell ref="I5:J5"/>
  </mergeCells>
  <pageMargins left="0.7" right="0.7" top="0.75" bottom="0.75" header="0.3" footer="0.3"/>
  <pageSetup scale="71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82"/>
  <sheetViews>
    <sheetView topLeftCell="A10" zoomScaleNormal="100" workbookViewId="0"/>
  </sheetViews>
  <sheetFormatPr defaultRowHeight="12.75" x14ac:dyDescent="0.2"/>
  <cols>
    <col min="1" max="1" width="25.7109375" style="1" customWidth="1"/>
    <col min="2" max="7" width="8.85546875" style="1" customWidth="1"/>
    <col min="8" max="8" width="8.5703125" style="1" customWidth="1"/>
    <col min="9" max="9" width="9.140625" style="64"/>
    <col min="10" max="10" width="9.85546875" style="1" customWidth="1"/>
    <col min="11" max="11" width="13.7109375" style="1" customWidth="1"/>
    <col min="12" max="186" width="9.140625" style="1"/>
    <col min="187" max="187" width="11" style="1" customWidth="1"/>
    <col min="188" max="188" width="0.5703125" style="1" customWidth="1"/>
    <col min="189" max="189" width="26.28515625" style="1" customWidth="1"/>
    <col min="190" max="195" width="0" style="1" hidden="1" customWidth="1"/>
    <col min="196" max="196" width="0.140625" style="1" customWidth="1"/>
    <col min="197" max="202" width="8.85546875" style="1" customWidth="1"/>
    <col min="203" max="203" width="8.5703125" style="1" customWidth="1"/>
    <col min="204" max="204" width="9.140625" style="1"/>
    <col min="205" max="205" width="9.85546875" style="1" customWidth="1"/>
    <col min="206" max="206" width="13.7109375" style="1" customWidth="1"/>
    <col min="207" max="207" width="12" style="1" customWidth="1"/>
    <col min="208" max="208" width="9.140625" style="1"/>
    <col min="209" max="209" width="19.140625" style="1" customWidth="1"/>
    <col min="210" max="210" width="13.85546875" style="1" customWidth="1"/>
    <col min="211" max="211" width="11.7109375" style="1" customWidth="1"/>
    <col min="212" max="212" width="26.28515625" style="1" customWidth="1"/>
    <col min="213" max="221" width="10.7109375" style="1" customWidth="1"/>
    <col min="222" max="442" width="9.140625" style="1"/>
    <col min="443" max="443" width="11" style="1" customWidth="1"/>
    <col min="444" max="444" width="0.5703125" style="1" customWidth="1"/>
    <col min="445" max="445" width="26.28515625" style="1" customWidth="1"/>
    <col min="446" max="451" width="0" style="1" hidden="1" customWidth="1"/>
    <col min="452" max="452" width="0.140625" style="1" customWidth="1"/>
    <col min="453" max="458" width="8.85546875" style="1" customWidth="1"/>
    <col min="459" max="459" width="8.5703125" style="1" customWidth="1"/>
    <col min="460" max="460" width="9.140625" style="1"/>
    <col min="461" max="461" width="9.85546875" style="1" customWidth="1"/>
    <col min="462" max="462" width="13.7109375" style="1" customWidth="1"/>
    <col min="463" max="463" width="12" style="1" customWidth="1"/>
    <col min="464" max="464" width="9.140625" style="1"/>
    <col min="465" max="465" width="19.140625" style="1" customWidth="1"/>
    <col min="466" max="466" width="13.85546875" style="1" customWidth="1"/>
    <col min="467" max="467" width="11.7109375" style="1" customWidth="1"/>
    <col min="468" max="468" width="26.28515625" style="1" customWidth="1"/>
    <col min="469" max="477" width="10.7109375" style="1" customWidth="1"/>
    <col min="478" max="698" width="9.140625" style="1"/>
    <col min="699" max="699" width="11" style="1" customWidth="1"/>
    <col min="700" max="700" width="0.5703125" style="1" customWidth="1"/>
    <col min="701" max="701" width="26.28515625" style="1" customWidth="1"/>
    <col min="702" max="707" width="0" style="1" hidden="1" customWidth="1"/>
    <col min="708" max="708" width="0.140625" style="1" customWidth="1"/>
    <col min="709" max="714" width="8.85546875" style="1" customWidth="1"/>
    <col min="715" max="715" width="8.5703125" style="1" customWidth="1"/>
    <col min="716" max="716" width="9.140625" style="1"/>
    <col min="717" max="717" width="9.85546875" style="1" customWidth="1"/>
    <col min="718" max="718" width="13.7109375" style="1" customWidth="1"/>
    <col min="719" max="719" width="12" style="1" customWidth="1"/>
    <col min="720" max="720" width="9.140625" style="1"/>
    <col min="721" max="721" width="19.140625" style="1" customWidth="1"/>
    <col min="722" max="722" width="13.85546875" style="1" customWidth="1"/>
    <col min="723" max="723" width="11.7109375" style="1" customWidth="1"/>
    <col min="724" max="724" width="26.28515625" style="1" customWidth="1"/>
    <col min="725" max="733" width="10.7109375" style="1" customWidth="1"/>
    <col min="734" max="954" width="9.140625" style="1"/>
    <col min="955" max="955" width="11" style="1" customWidth="1"/>
    <col min="956" max="956" width="0.5703125" style="1" customWidth="1"/>
    <col min="957" max="957" width="26.28515625" style="1" customWidth="1"/>
    <col min="958" max="963" width="0" style="1" hidden="1" customWidth="1"/>
    <col min="964" max="964" width="0.140625" style="1" customWidth="1"/>
    <col min="965" max="970" width="8.85546875" style="1" customWidth="1"/>
    <col min="971" max="971" width="8.5703125" style="1" customWidth="1"/>
    <col min="972" max="972" width="9.140625" style="1"/>
    <col min="973" max="973" width="9.85546875" style="1" customWidth="1"/>
    <col min="974" max="974" width="13.7109375" style="1" customWidth="1"/>
    <col min="975" max="975" width="12" style="1" customWidth="1"/>
    <col min="976" max="976" width="9.140625" style="1"/>
    <col min="977" max="977" width="19.140625" style="1" customWidth="1"/>
    <col min="978" max="978" width="13.85546875" style="1" customWidth="1"/>
    <col min="979" max="979" width="11.7109375" style="1" customWidth="1"/>
    <col min="980" max="980" width="26.28515625" style="1" customWidth="1"/>
    <col min="981" max="989" width="10.7109375" style="1" customWidth="1"/>
    <col min="990" max="1210" width="9.140625" style="1"/>
    <col min="1211" max="1211" width="11" style="1" customWidth="1"/>
    <col min="1212" max="1212" width="0.5703125" style="1" customWidth="1"/>
    <col min="1213" max="1213" width="26.28515625" style="1" customWidth="1"/>
    <col min="1214" max="1219" width="0" style="1" hidden="1" customWidth="1"/>
    <col min="1220" max="1220" width="0.140625" style="1" customWidth="1"/>
    <col min="1221" max="1226" width="8.85546875" style="1" customWidth="1"/>
    <col min="1227" max="1227" width="8.5703125" style="1" customWidth="1"/>
    <col min="1228" max="1228" width="9.140625" style="1"/>
    <col min="1229" max="1229" width="9.85546875" style="1" customWidth="1"/>
    <col min="1230" max="1230" width="13.7109375" style="1" customWidth="1"/>
    <col min="1231" max="1231" width="12" style="1" customWidth="1"/>
    <col min="1232" max="1232" width="9.140625" style="1"/>
    <col min="1233" max="1233" width="19.140625" style="1" customWidth="1"/>
    <col min="1234" max="1234" width="13.85546875" style="1" customWidth="1"/>
    <col min="1235" max="1235" width="11.7109375" style="1" customWidth="1"/>
    <col min="1236" max="1236" width="26.28515625" style="1" customWidth="1"/>
    <col min="1237" max="1245" width="10.7109375" style="1" customWidth="1"/>
    <col min="1246" max="1466" width="9.140625" style="1"/>
    <col min="1467" max="1467" width="11" style="1" customWidth="1"/>
    <col min="1468" max="1468" width="0.5703125" style="1" customWidth="1"/>
    <col min="1469" max="1469" width="26.28515625" style="1" customWidth="1"/>
    <col min="1470" max="1475" width="0" style="1" hidden="1" customWidth="1"/>
    <col min="1476" max="1476" width="0.140625" style="1" customWidth="1"/>
    <col min="1477" max="1482" width="8.85546875" style="1" customWidth="1"/>
    <col min="1483" max="1483" width="8.5703125" style="1" customWidth="1"/>
    <col min="1484" max="1484" width="9.140625" style="1"/>
    <col min="1485" max="1485" width="9.85546875" style="1" customWidth="1"/>
    <col min="1486" max="1486" width="13.7109375" style="1" customWidth="1"/>
    <col min="1487" max="1487" width="12" style="1" customWidth="1"/>
    <col min="1488" max="1488" width="9.140625" style="1"/>
    <col min="1489" max="1489" width="19.140625" style="1" customWidth="1"/>
    <col min="1490" max="1490" width="13.85546875" style="1" customWidth="1"/>
    <col min="1491" max="1491" width="11.7109375" style="1" customWidth="1"/>
    <col min="1492" max="1492" width="26.28515625" style="1" customWidth="1"/>
    <col min="1493" max="1501" width="10.7109375" style="1" customWidth="1"/>
    <col min="1502" max="1722" width="9.140625" style="1"/>
    <col min="1723" max="1723" width="11" style="1" customWidth="1"/>
    <col min="1724" max="1724" width="0.5703125" style="1" customWidth="1"/>
    <col min="1725" max="1725" width="26.28515625" style="1" customWidth="1"/>
    <col min="1726" max="1731" width="0" style="1" hidden="1" customWidth="1"/>
    <col min="1732" max="1732" width="0.140625" style="1" customWidth="1"/>
    <col min="1733" max="1738" width="8.85546875" style="1" customWidth="1"/>
    <col min="1739" max="1739" width="8.5703125" style="1" customWidth="1"/>
    <col min="1740" max="1740" width="9.140625" style="1"/>
    <col min="1741" max="1741" width="9.85546875" style="1" customWidth="1"/>
    <col min="1742" max="1742" width="13.7109375" style="1" customWidth="1"/>
    <col min="1743" max="1743" width="12" style="1" customWidth="1"/>
    <col min="1744" max="1744" width="9.140625" style="1"/>
    <col min="1745" max="1745" width="19.140625" style="1" customWidth="1"/>
    <col min="1746" max="1746" width="13.85546875" style="1" customWidth="1"/>
    <col min="1747" max="1747" width="11.7109375" style="1" customWidth="1"/>
    <col min="1748" max="1748" width="26.28515625" style="1" customWidth="1"/>
    <col min="1749" max="1757" width="10.7109375" style="1" customWidth="1"/>
    <col min="1758" max="1978" width="9.140625" style="1"/>
    <col min="1979" max="1979" width="11" style="1" customWidth="1"/>
    <col min="1980" max="1980" width="0.5703125" style="1" customWidth="1"/>
    <col min="1981" max="1981" width="26.28515625" style="1" customWidth="1"/>
    <col min="1982" max="1987" width="0" style="1" hidden="1" customWidth="1"/>
    <col min="1988" max="1988" width="0.140625" style="1" customWidth="1"/>
    <col min="1989" max="1994" width="8.85546875" style="1" customWidth="1"/>
    <col min="1995" max="1995" width="8.5703125" style="1" customWidth="1"/>
    <col min="1996" max="1996" width="9.140625" style="1"/>
    <col min="1997" max="1997" width="9.85546875" style="1" customWidth="1"/>
    <col min="1998" max="1998" width="13.7109375" style="1" customWidth="1"/>
    <col min="1999" max="1999" width="12" style="1" customWidth="1"/>
    <col min="2000" max="2000" width="9.140625" style="1"/>
    <col min="2001" max="2001" width="19.140625" style="1" customWidth="1"/>
    <col min="2002" max="2002" width="13.85546875" style="1" customWidth="1"/>
    <col min="2003" max="2003" width="11.7109375" style="1" customWidth="1"/>
    <col min="2004" max="2004" width="26.28515625" style="1" customWidth="1"/>
    <col min="2005" max="2013" width="10.7109375" style="1" customWidth="1"/>
    <col min="2014" max="2234" width="9.140625" style="1"/>
    <col min="2235" max="2235" width="11" style="1" customWidth="1"/>
    <col min="2236" max="2236" width="0.5703125" style="1" customWidth="1"/>
    <col min="2237" max="2237" width="26.28515625" style="1" customWidth="1"/>
    <col min="2238" max="2243" width="0" style="1" hidden="1" customWidth="1"/>
    <col min="2244" max="2244" width="0.140625" style="1" customWidth="1"/>
    <col min="2245" max="2250" width="8.85546875" style="1" customWidth="1"/>
    <col min="2251" max="2251" width="8.5703125" style="1" customWidth="1"/>
    <col min="2252" max="2252" width="9.140625" style="1"/>
    <col min="2253" max="2253" width="9.85546875" style="1" customWidth="1"/>
    <col min="2254" max="2254" width="13.7109375" style="1" customWidth="1"/>
    <col min="2255" max="2255" width="12" style="1" customWidth="1"/>
    <col min="2256" max="2256" width="9.140625" style="1"/>
    <col min="2257" max="2257" width="19.140625" style="1" customWidth="1"/>
    <col min="2258" max="2258" width="13.85546875" style="1" customWidth="1"/>
    <col min="2259" max="2259" width="11.7109375" style="1" customWidth="1"/>
    <col min="2260" max="2260" width="26.28515625" style="1" customWidth="1"/>
    <col min="2261" max="2269" width="10.7109375" style="1" customWidth="1"/>
    <col min="2270" max="2490" width="9.140625" style="1"/>
    <col min="2491" max="2491" width="11" style="1" customWidth="1"/>
    <col min="2492" max="2492" width="0.5703125" style="1" customWidth="1"/>
    <col min="2493" max="2493" width="26.28515625" style="1" customWidth="1"/>
    <col min="2494" max="2499" width="0" style="1" hidden="1" customWidth="1"/>
    <col min="2500" max="2500" width="0.140625" style="1" customWidth="1"/>
    <col min="2501" max="2506" width="8.85546875" style="1" customWidth="1"/>
    <col min="2507" max="2507" width="8.5703125" style="1" customWidth="1"/>
    <col min="2508" max="2508" width="9.140625" style="1"/>
    <col min="2509" max="2509" width="9.85546875" style="1" customWidth="1"/>
    <col min="2510" max="2510" width="13.7109375" style="1" customWidth="1"/>
    <col min="2511" max="2511" width="12" style="1" customWidth="1"/>
    <col min="2512" max="2512" width="9.140625" style="1"/>
    <col min="2513" max="2513" width="19.140625" style="1" customWidth="1"/>
    <col min="2514" max="2514" width="13.85546875" style="1" customWidth="1"/>
    <col min="2515" max="2515" width="11.7109375" style="1" customWidth="1"/>
    <col min="2516" max="2516" width="26.28515625" style="1" customWidth="1"/>
    <col min="2517" max="2525" width="10.7109375" style="1" customWidth="1"/>
    <col min="2526" max="2746" width="9.140625" style="1"/>
    <col min="2747" max="2747" width="11" style="1" customWidth="1"/>
    <col min="2748" max="2748" width="0.5703125" style="1" customWidth="1"/>
    <col min="2749" max="2749" width="26.28515625" style="1" customWidth="1"/>
    <col min="2750" max="2755" width="0" style="1" hidden="1" customWidth="1"/>
    <col min="2756" max="2756" width="0.140625" style="1" customWidth="1"/>
    <col min="2757" max="2762" width="8.85546875" style="1" customWidth="1"/>
    <col min="2763" max="2763" width="8.5703125" style="1" customWidth="1"/>
    <col min="2764" max="2764" width="9.140625" style="1"/>
    <col min="2765" max="2765" width="9.85546875" style="1" customWidth="1"/>
    <col min="2766" max="2766" width="13.7109375" style="1" customWidth="1"/>
    <col min="2767" max="2767" width="12" style="1" customWidth="1"/>
    <col min="2768" max="2768" width="9.140625" style="1"/>
    <col min="2769" max="2769" width="19.140625" style="1" customWidth="1"/>
    <col min="2770" max="2770" width="13.85546875" style="1" customWidth="1"/>
    <col min="2771" max="2771" width="11.7109375" style="1" customWidth="1"/>
    <col min="2772" max="2772" width="26.28515625" style="1" customWidth="1"/>
    <col min="2773" max="2781" width="10.7109375" style="1" customWidth="1"/>
    <col min="2782" max="3002" width="9.140625" style="1"/>
    <col min="3003" max="3003" width="11" style="1" customWidth="1"/>
    <col min="3004" max="3004" width="0.5703125" style="1" customWidth="1"/>
    <col min="3005" max="3005" width="26.28515625" style="1" customWidth="1"/>
    <col min="3006" max="3011" width="0" style="1" hidden="1" customWidth="1"/>
    <col min="3012" max="3012" width="0.140625" style="1" customWidth="1"/>
    <col min="3013" max="3018" width="8.85546875" style="1" customWidth="1"/>
    <col min="3019" max="3019" width="8.5703125" style="1" customWidth="1"/>
    <col min="3020" max="3020" width="9.140625" style="1"/>
    <col min="3021" max="3021" width="9.85546875" style="1" customWidth="1"/>
    <col min="3022" max="3022" width="13.7109375" style="1" customWidth="1"/>
    <col min="3023" max="3023" width="12" style="1" customWidth="1"/>
    <col min="3024" max="3024" width="9.140625" style="1"/>
    <col min="3025" max="3025" width="19.140625" style="1" customWidth="1"/>
    <col min="3026" max="3026" width="13.85546875" style="1" customWidth="1"/>
    <col min="3027" max="3027" width="11.7109375" style="1" customWidth="1"/>
    <col min="3028" max="3028" width="26.28515625" style="1" customWidth="1"/>
    <col min="3029" max="3037" width="10.7109375" style="1" customWidth="1"/>
    <col min="3038" max="3258" width="9.140625" style="1"/>
    <col min="3259" max="3259" width="11" style="1" customWidth="1"/>
    <col min="3260" max="3260" width="0.5703125" style="1" customWidth="1"/>
    <col min="3261" max="3261" width="26.28515625" style="1" customWidth="1"/>
    <col min="3262" max="3267" width="0" style="1" hidden="1" customWidth="1"/>
    <col min="3268" max="3268" width="0.140625" style="1" customWidth="1"/>
    <col min="3269" max="3274" width="8.85546875" style="1" customWidth="1"/>
    <col min="3275" max="3275" width="8.5703125" style="1" customWidth="1"/>
    <col min="3276" max="3276" width="9.140625" style="1"/>
    <col min="3277" max="3277" width="9.85546875" style="1" customWidth="1"/>
    <col min="3278" max="3278" width="13.7109375" style="1" customWidth="1"/>
    <col min="3279" max="3279" width="12" style="1" customWidth="1"/>
    <col min="3280" max="3280" width="9.140625" style="1"/>
    <col min="3281" max="3281" width="19.140625" style="1" customWidth="1"/>
    <col min="3282" max="3282" width="13.85546875" style="1" customWidth="1"/>
    <col min="3283" max="3283" width="11.7109375" style="1" customWidth="1"/>
    <col min="3284" max="3284" width="26.28515625" style="1" customWidth="1"/>
    <col min="3285" max="3293" width="10.7109375" style="1" customWidth="1"/>
    <col min="3294" max="3514" width="9.140625" style="1"/>
    <col min="3515" max="3515" width="11" style="1" customWidth="1"/>
    <col min="3516" max="3516" width="0.5703125" style="1" customWidth="1"/>
    <col min="3517" max="3517" width="26.28515625" style="1" customWidth="1"/>
    <col min="3518" max="3523" width="0" style="1" hidden="1" customWidth="1"/>
    <col min="3524" max="3524" width="0.140625" style="1" customWidth="1"/>
    <col min="3525" max="3530" width="8.85546875" style="1" customWidth="1"/>
    <col min="3531" max="3531" width="8.5703125" style="1" customWidth="1"/>
    <col min="3532" max="3532" width="9.140625" style="1"/>
    <col min="3533" max="3533" width="9.85546875" style="1" customWidth="1"/>
    <col min="3534" max="3534" width="13.7109375" style="1" customWidth="1"/>
    <col min="3535" max="3535" width="12" style="1" customWidth="1"/>
    <col min="3536" max="3536" width="9.140625" style="1"/>
    <col min="3537" max="3537" width="19.140625" style="1" customWidth="1"/>
    <col min="3538" max="3538" width="13.85546875" style="1" customWidth="1"/>
    <col min="3539" max="3539" width="11.7109375" style="1" customWidth="1"/>
    <col min="3540" max="3540" width="26.28515625" style="1" customWidth="1"/>
    <col min="3541" max="3549" width="10.7109375" style="1" customWidth="1"/>
    <col min="3550" max="3770" width="9.140625" style="1"/>
    <col min="3771" max="3771" width="11" style="1" customWidth="1"/>
    <col min="3772" max="3772" width="0.5703125" style="1" customWidth="1"/>
    <col min="3773" max="3773" width="26.28515625" style="1" customWidth="1"/>
    <col min="3774" max="3779" width="0" style="1" hidden="1" customWidth="1"/>
    <col min="3780" max="3780" width="0.140625" style="1" customWidth="1"/>
    <col min="3781" max="3786" width="8.85546875" style="1" customWidth="1"/>
    <col min="3787" max="3787" width="8.5703125" style="1" customWidth="1"/>
    <col min="3788" max="3788" width="9.140625" style="1"/>
    <col min="3789" max="3789" width="9.85546875" style="1" customWidth="1"/>
    <col min="3790" max="3790" width="13.7109375" style="1" customWidth="1"/>
    <col min="3791" max="3791" width="12" style="1" customWidth="1"/>
    <col min="3792" max="3792" width="9.140625" style="1"/>
    <col min="3793" max="3793" width="19.140625" style="1" customWidth="1"/>
    <col min="3794" max="3794" width="13.85546875" style="1" customWidth="1"/>
    <col min="3795" max="3795" width="11.7109375" style="1" customWidth="1"/>
    <col min="3796" max="3796" width="26.28515625" style="1" customWidth="1"/>
    <col min="3797" max="3805" width="10.7109375" style="1" customWidth="1"/>
    <col min="3806" max="4026" width="9.140625" style="1"/>
    <col min="4027" max="4027" width="11" style="1" customWidth="1"/>
    <col min="4028" max="4028" width="0.5703125" style="1" customWidth="1"/>
    <col min="4029" max="4029" width="26.28515625" style="1" customWidth="1"/>
    <col min="4030" max="4035" width="0" style="1" hidden="1" customWidth="1"/>
    <col min="4036" max="4036" width="0.140625" style="1" customWidth="1"/>
    <col min="4037" max="4042" width="8.85546875" style="1" customWidth="1"/>
    <col min="4043" max="4043" width="8.5703125" style="1" customWidth="1"/>
    <col min="4044" max="4044" width="9.140625" style="1"/>
    <col min="4045" max="4045" width="9.85546875" style="1" customWidth="1"/>
    <col min="4046" max="4046" width="13.7109375" style="1" customWidth="1"/>
    <col min="4047" max="4047" width="12" style="1" customWidth="1"/>
    <col min="4048" max="4048" width="9.140625" style="1"/>
    <col min="4049" max="4049" width="19.140625" style="1" customWidth="1"/>
    <col min="4050" max="4050" width="13.85546875" style="1" customWidth="1"/>
    <col min="4051" max="4051" width="11.7109375" style="1" customWidth="1"/>
    <col min="4052" max="4052" width="26.28515625" style="1" customWidth="1"/>
    <col min="4053" max="4061" width="10.7109375" style="1" customWidth="1"/>
    <col min="4062" max="4282" width="9.140625" style="1"/>
    <col min="4283" max="4283" width="11" style="1" customWidth="1"/>
    <col min="4284" max="4284" width="0.5703125" style="1" customWidth="1"/>
    <col min="4285" max="4285" width="26.28515625" style="1" customWidth="1"/>
    <col min="4286" max="4291" width="0" style="1" hidden="1" customWidth="1"/>
    <col min="4292" max="4292" width="0.140625" style="1" customWidth="1"/>
    <col min="4293" max="4298" width="8.85546875" style="1" customWidth="1"/>
    <col min="4299" max="4299" width="8.5703125" style="1" customWidth="1"/>
    <col min="4300" max="4300" width="9.140625" style="1"/>
    <col min="4301" max="4301" width="9.85546875" style="1" customWidth="1"/>
    <col min="4302" max="4302" width="13.7109375" style="1" customWidth="1"/>
    <col min="4303" max="4303" width="12" style="1" customWidth="1"/>
    <col min="4304" max="4304" width="9.140625" style="1"/>
    <col min="4305" max="4305" width="19.140625" style="1" customWidth="1"/>
    <col min="4306" max="4306" width="13.85546875" style="1" customWidth="1"/>
    <col min="4307" max="4307" width="11.7109375" style="1" customWidth="1"/>
    <col min="4308" max="4308" width="26.28515625" style="1" customWidth="1"/>
    <col min="4309" max="4317" width="10.7109375" style="1" customWidth="1"/>
    <col min="4318" max="4538" width="9.140625" style="1"/>
    <col min="4539" max="4539" width="11" style="1" customWidth="1"/>
    <col min="4540" max="4540" width="0.5703125" style="1" customWidth="1"/>
    <col min="4541" max="4541" width="26.28515625" style="1" customWidth="1"/>
    <col min="4542" max="4547" width="0" style="1" hidden="1" customWidth="1"/>
    <col min="4548" max="4548" width="0.140625" style="1" customWidth="1"/>
    <col min="4549" max="4554" width="8.85546875" style="1" customWidth="1"/>
    <col min="4555" max="4555" width="8.5703125" style="1" customWidth="1"/>
    <col min="4556" max="4556" width="9.140625" style="1"/>
    <col min="4557" max="4557" width="9.85546875" style="1" customWidth="1"/>
    <col min="4558" max="4558" width="13.7109375" style="1" customWidth="1"/>
    <col min="4559" max="4559" width="12" style="1" customWidth="1"/>
    <col min="4560" max="4560" width="9.140625" style="1"/>
    <col min="4561" max="4561" width="19.140625" style="1" customWidth="1"/>
    <col min="4562" max="4562" width="13.85546875" style="1" customWidth="1"/>
    <col min="4563" max="4563" width="11.7109375" style="1" customWidth="1"/>
    <col min="4564" max="4564" width="26.28515625" style="1" customWidth="1"/>
    <col min="4565" max="4573" width="10.7109375" style="1" customWidth="1"/>
    <col min="4574" max="4794" width="9.140625" style="1"/>
    <col min="4795" max="4795" width="11" style="1" customWidth="1"/>
    <col min="4796" max="4796" width="0.5703125" style="1" customWidth="1"/>
    <col min="4797" max="4797" width="26.28515625" style="1" customWidth="1"/>
    <col min="4798" max="4803" width="0" style="1" hidden="1" customWidth="1"/>
    <col min="4804" max="4804" width="0.140625" style="1" customWidth="1"/>
    <col min="4805" max="4810" width="8.85546875" style="1" customWidth="1"/>
    <col min="4811" max="4811" width="8.5703125" style="1" customWidth="1"/>
    <col min="4812" max="4812" width="9.140625" style="1"/>
    <col min="4813" max="4813" width="9.85546875" style="1" customWidth="1"/>
    <col min="4814" max="4814" width="13.7109375" style="1" customWidth="1"/>
    <col min="4815" max="4815" width="12" style="1" customWidth="1"/>
    <col min="4816" max="4816" width="9.140625" style="1"/>
    <col min="4817" max="4817" width="19.140625" style="1" customWidth="1"/>
    <col min="4818" max="4818" width="13.85546875" style="1" customWidth="1"/>
    <col min="4819" max="4819" width="11.7109375" style="1" customWidth="1"/>
    <col min="4820" max="4820" width="26.28515625" style="1" customWidth="1"/>
    <col min="4821" max="4829" width="10.7109375" style="1" customWidth="1"/>
    <col min="4830" max="5050" width="9.140625" style="1"/>
    <col min="5051" max="5051" width="11" style="1" customWidth="1"/>
    <col min="5052" max="5052" width="0.5703125" style="1" customWidth="1"/>
    <col min="5053" max="5053" width="26.28515625" style="1" customWidth="1"/>
    <col min="5054" max="5059" width="0" style="1" hidden="1" customWidth="1"/>
    <col min="5060" max="5060" width="0.140625" style="1" customWidth="1"/>
    <col min="5061" max="5066" width="8.85546875" style="1" customWidth="1"/>
    <col min="5067" max="5067" width="8.5703125" style="1" customWidth="1"/>
    <col min="5068" max="5068" width="9.140625" style="1"/>
    <col min="5069" max="5069" width="9.85546875" style="1" customWidth="1"/>
    <col min="5070" max="5070" width="13.7109375" style="1" customWidth="1"/>
    <col min="5071" max="5071" width="12" style="1" customWidth="1"/>
    <col min="5072" max="5072" width="9.140625" style="1"/>
    <col min="5073" max="5073" width="19.140625" style="1" customWidth="1"/>
    <col min="5074" max="5074" width="13.85546875" style="1" customWidth="1"/>
    <col min="5075" max="5075" width="11.7109375" style="1" customWidth="1"/>
    <col min="5076" max="5076" width="26.28515625" style="1" customWidth="1"/>
    <col min="5077" max="5085" width="10.7109375" style="1" customWidth="1"/>
    <col min="5086" max="5306" width="9.140625" style="1"/>
    <col min="5307" max="5307" width="11" style="1" customWidth="1"/>
    <col min="5308" max="5308" width="0.5703125" style="1" customWidth="1"/>
    <col min="5309" max="5309" width="26.28515625" style="1" customWidth="1"/>
    <col min="5310" max="5315" width="0" style="1" hidden="1" customWidth="1"/>
    <col min="5316" max="5316" width="0.140625" style="1" customWidth="1"/>
    <col min="5317" max="5322" width="8.85546875" style="1" customWidth="1"/>
    <col min="5323" max="5323" width="8.5703125" style="1" customWidth="1"/>
    <col min="5324" max="5324" width="9.140625" style="1"/>
    <col min="5325" max="5325" width="9.85546875" style="1" customWidth="1"/>
    <col min="5326" max="5326" width="13.7109375" style="1" customWidth="1"/>
    <col min="5327" max="5327" width="12" style="1" customWidth="1"/>
    <col min="5328" max="5328" width="9.140625" style="1"/>
    <col min="5329" max="5329" width="19.140625" style="1" customWidth="1"/>
    <col min="5330" max="5330" width="13.85546875" style="1" customWidth="1"/>
    <col min="5331" max="5331" width="11.7109375" style="1" customWidth="1"/>
    <col min="5332" max="5332" width="26.28515625" style="1" customWidth="1"/>
    <col min="5333" max="5341" width="10.7109375" style="1" customWidth="1"/>
    <col min="5342" max="5562" width="9.140625" style="1"/>
    <col min="5563" max="5563" width="11" style="1" customWidth="1"/>
    <col min="5564" max="5564" width="0.5703125" style="1" customWidth="1"/>
    <col min="5565" max="5565" width="26.28515625" style="1" customWidth="1"/>
    <col min="5566" max="5571" width="0" style="1" hidden="1" customWidth="1"/>
    <col min="5572" max="5572" width="0.140625" style="1" customWidth="1"/>
    <col min="5573" max="5578" width="8.85546875" style="1" customWidth="1"/>
    <col min="5579" max="5579" width="8.5703125" style="1" customWidth="1"/>
    <col min="5580" max="5580" width="9.140625" style="1"/>
    <col min="5581" max="5581" width="9.85546875" style="1" customWidth="1"/>
    <col min="5582" max="5582" width="13.7109375" style="1" customWidth="1"/>
    <col min="5583" max="5583" width="12" style="1" customWidth="1"/>
    <col min="5584" max="5584" width="9.140625" style="1"/>
    <col min="5585" max="5585" width="19.140625" style="1" customWidth="1"/>
    <col min="5586" max="5586" width="13.85546875" style="1" customWidth="1"/>
    <col min="5587" max="5587" width="11.7109375" style="1" customWidth="1"/>
    <col min="5588" max="5588" width="26.28515625" style="1" customWidth="1"/>
    <col min="5589" max="5597" width="10.7109375" style="1" customWidth="1"/>
    <col min="5598" max="5818" width="9.140625" style="1"/>
    <col min="5819" max="5819" width="11" style="1" customWidth="1"/>
    <col min="5820" max="5820" width="0.5703125" style="1" customWidth="1"/>
    <col min="5821" max="5821" width="26.28515625" style="1" customWidth="1"/>
    <col min="5822" max="5827" width="0" style="1" hidden="1" customWidth="1"/>
    <col min="5828" max="5828" width="0.140625" style="1" customWidth="1"/>
    <col min="5829" max="5834" width="8.85546875" style="1" customWidth="1"/>
    <col min="5835" max="5835" width="8.5703125" style="1" customWidth="1"/>
    <col min="5836" max="5836" width="9.140625" style="1"/>
    <col min="5837" max="5837" width="9.85546875" style="1" customWidth="1"/>
    <col min="5838" max="5838" width="13.7109375" style="1" customWidth="1"/>
    <col min="5839" max="5839" width="12" style="1" customWidth="1"/>
    <col min="5840" max="5840" width="9.140625" style="1"/>
    <col min="5841" max="5841" width="19.140625" style="1" customWidth="1"/>
    <col min="5842" max="5842" width="13.85546875" style="1" customWidth="1"/>
    <col min="5843" max="5843" width="11.7109375" style="1" customWidth="1"/>
    <col min="5844" max="5844" width="26.28515625" style="1" customWidth="1"/>
    <col min="5845" max="5853" width="10.7109375" style="1" customWidth="1"/>
    <col min="5854" max="6074" width="9.140625" style="1"/>
    <col min="6075" max="6075" width="11" style="1" customWidth="1"/>
    <col min="6076" max="6076" width="0.5703125" style="1" customWidth="1"/>
    <col min="6077" max="6077" width="26.28515625" style="1" customWidth="1"/>
    <col min="6078" max="6083" width="0" style="1" hidden="1" customWidth="1"/>
    <col min="6084" max="6084" width="0.140625" style="1" customWidth="1"/>
    <col min="6085" max="6090" width="8.85546875" style="1" customWidth="1"/>
    <col min="6091" max="6091" width="8.5703125" style="1" customWidth="1"/>
    <col min="6092" max="6092" width="9.140625" style="1"/>
    <col min="6093" max="6093" width="9.85546875" style="1" customWidth="1"/>
    <col min="6094" max="6094" width="13.7109375" style="1" customWidth="1"/>
    <col min="6095" max="6095" width="12" style="1" customWidth="1"/>
    <col min="6096" max="6096" width="9.140625" style="1"/>
    <col min="6097" max="6097" width="19.140625" style="1" customWidth="1"/>
    <col min="6098" max="6098" width="13.85546875" style="1" customWidth="1"/>
    <col min="6099" max="6099" width="11.7109375" style="1" customWidth="1"/>
    <col min="6100" max="6100" width="26.28515625" style="1" customWidth="1"/>
    <col min="6101" max="6109" width="10.7109375" style="1" customWidth="1"/>
    <col min="6110" max="6330" width="9.140625" style="1"/>
    <col min="6331" max="6331" width="11" style="1" customWidth="1"/>
    <col min="6332" max="6332" width="0.5703125" style="1" customWidth="1"/>
    <col min="6333" max="6333" width="26.28515625" style="1" customWidth="1"/>
    <col min="6334" max="6339" width="0" style="1" hidden="1" customWidth="1"/>
    <col min="6340" max="6340" width="0.140625" style="1" customWidth="1"/>
    <col min="6341" max="6346" width="8.85546875" style="1" customWidth="1"/>
    <col min="6347" max="6347" width="8.5703125" style="1" customWidth="1"/>
    <col min="6348" max="6348" width="9.140625" style="1"/>
    <col min="6349" max="6349" width="9.85546875" style="1" customWidth="1"/>
    <col min="6350" max="6350" width="13.7109375" style="1" customWidth="1"/>
    <col min="6351" max="6351" width="12" style="1" customWidth="1"/>
    <col min="6352" max="6352" width="9.140625" style="1"/>
    <col min="6353" max="6353" width="19.140625" style="1" customWidth="1"/>
    <col min="6354" max="6354" width="13.85546875" style="1" customWidth="1"/>
    <col min="6355" max="6355" width="11.7109375" style="1" customWidth="1"/>
    <col min="6356" max="6356" width="26.28515625" style="1" customWidth="1"/>
    <col min="6357" max="6365" width="10.7109375" style="1" customWidth="1"/>
    <col min="6366" max="6586" width="9.140625" style="1"/>
    <col min="6587" max="6587" width="11" style="1" customWidth="1"/>
    <col min="6588" max="6588" width="0.5703125" style="1" customWidth="1"/>
    <col min="6589" max="6589" width="26.28515625" style="1" customWidth="1"/>
    <col min="6590" max="6595" width="0" style="1" hidden="1" customWidth="1"/>
    <col min="6596" max="6596" width="0.140625" style="1" customWidth="1"/>
    <col min="6597" max="6602" width="8.85546875" style="1" customWidth="1"/>
    <col min="6603" max="6603" width="8.5703125" style="1" customWidth="1"/>
    <col min="6604" max="6604" width="9.140625" style="1"/>
    <col min="6605" max="6605" width="9.85546875" style="1" customWidth="1"/>
    <col min="6606" max="6606" width="13.7109375" style="1" customWidth="1"/>
    <col min="6607" max="6607" width="12" style="1" customWidth="1"/>
    <col min="6608" max="6608" width="9.140625" style="1"/>
    <col min="6609" max="6609" width="19.140625" style="1" customWidth="1"/>
    <col min="6610" max="6610" width="13.85546875" style="1" customWidth="1"/>
    <col min="6611" max="6611" width="11.7109375" style="1" customWidth="1"/>
    <col min="6612" max="6612" width="26.28515625" style="1" customWidth="1"/>
    <col min="6613" max="6621" width="10.7109375" style="1" customWidth="1"/>
    <col min="6622" max="6842" width="9.140625" style="1"/>
    <col min="6843" max="6843" width="11" style="1" customWidth="1"/>
    <col min="6844" max="6844" width="0.5703125" style="1" customWidth="1"/>
    <col min="6845" max="6845" width="26.28515625" style="1" customWidth="1"/>
    <col min="6846" max="6851" width="0" style="1" hidden="1" customWidth="1"/>
    <col min="6852" max="6852" width="0.140625" style="1" customWidth="1"/>
    <col min="6853" max="6858" width="8.85546875" style="1" customWidth="1"/>
    <col min="6859" max="6859" width="8.5703125" style="1" customWidth="1"/>
    <col min="6860" max="6860" width="9.140625" style="1"/>
    <col min="6861" max="6861" width="9.85546875" style="1" customWidth="1"/>
    <col min="6862" max="6862" width="13.7109375" style="1" customWidth="1"/>
    <col min="6863" max="6863" width="12" style="1" customWidth="1"/>
    <col min="6864" max="6864" width="9.140625" style="1"/>
    <col min="6865" max="6865" width="19.140625" style="1" customWidth="1"/>
    <col min="6866" max="6866" width="13.85546875" style="1" customWidth="1"/>
    <col min="6867" max="6867" width="11.7109375" style="1" customWidth="1"/>
    <col min="6868" max="6868" width="26.28515625" style="1" customWidth="1"/>
    <col min="6869" max="6877" width="10.7109375" style="1" customWidth="1"/>
    <col min="6878" max="7098" width="9.140625" style="1"/>
    <col min="7099" max="7099" width="11" style="1" customWidth="1"/>
    <col min="7100" max="7100" width="0.5703125" style="1" customWidth="1"/>
    <col min="7101" max="7101" width="26.28515625" style="1" customWidth="1"/>
    <col min="7102" max="7107" width="0" style="1" hidden="1" customWidth="1"/>
    <col min="7108" max="7108" width="0.140625" style="1" customWidth="1"/>
    <col min="7109" max="7114" width="8.85546875" style="1" customWidth="1"/>
    <col min="7115" max="7115" width="8.5703125" style="1" customWidth="1"/>
    <col min="7116" max="7116" width="9.140625" style="1"/>
    <col min="7117" max="7117" width="9.85546875" style="1" customWidth="1"/>
    <col min="7118" max="7118" width="13.7109375" style="1" customWidth="1"/>
    <col min="7119" max="7119" width="12" style="1" customWidth="1"/>
    <col min="7120" max="7120" width="9.140625" style="1"/>
    <col min="7121" max="7121" width="19.140625" style="1" customWidth="1"/>
    <col min="7122" max="7122" width="13.85546875" style="1" customWidth="1"/>
    <col min="7123" max="7123" width="11.7109375" style="1" customWidth="1"/>
    <col min="7124" max="7124" width="26.28515625" style="1" customWidth="1"/>
    <col min="7125" max="7133" width="10.7109375" style="1" customWidth="1"/>
    <col min="7134" max="7354" width="9.140625" style="1"/>
    <col min="7355" max="7355" width="11" style="1" customWidth="1"/>
    <col min="7356" max="7356" width="0.5703125" style="1" customWidth="1"/>
    <col min="7357" max="7357" width="26.28515625" style="1" customWidth="1"/>
    <col min="7358" max="7363" width="0" style="1" hidden="1" customWidth="1"/>
    <col min="7364" max="7364" width="0.140625" style="1" customWidth="1"/>
    <col min="7365" max="7370" width="8.85546875" style="1" customWidth="1"/>
    <col min="7371" max="7371" width="8.5703125" style="1" customWidth="1"/>
    <col min="7372" max="7372" width="9.140625" style="1"/>
    <col min="7373" max="7373" width="9.85546875" style="1" customWidth="1"/>
    <col min="7374" max="7374" width="13.7109375" style="1" customWidth="1"/>
    <col min="7375" max="7375" width="12" style="1" customWidth="1"/>
    <col min="7376" max="7376" width="9.140625" style="1"/>
    <col min="7377" max="7377" width="19.140625" style="1" customWidth="1"/>
    <col min="7378" max="7378" width="13.85546875" style="1" customWidth="1"/>
    <col min="7379" max="7379" width="11.7109375" style="1" customWidth="1"/>
    <col min="7380" max="7380" width="26.28515625" style="1" customWidth="1"/>
    <col min="7381" max="7389" width="10.7109375" style="1" customWidth="1"/>
    <col min="7390" max="7610" width="9.140625" style="1"/>
    <col min="7611" max="7611" width="11" style="1" customWidth="1"/>
    <col min="7612" max="7612" width="0.5703125" style="1" customWidth="1"/>
    <col min="7613" max="7613" width="26.28515625" style="1" customWidth="1"/>
    <col min="7614" max="7619" width="0" style="1" hidden="1" customWidth="1"/>
    <col min="7620" max="7620" width="0.140625" style="1" customWidth="1"/>
    <col min="7621" max="7626" width="8.85546875" style="1" customWidth="1"/>
    <col min="7627" max="7627" width="8.5703125" style="1" customWidth="1"/>
    <col min="7628" max="7628" width="9.140625" style="1"/>
    <col min="7629" max="7629" width="9.85546875" style="1" customWidth="1"/>
    <col min="7630" max="7630" width="13.7109375" style="1" customWidth="1"/>
    <col min="7631" max="7631" width="12" style="1" customWidth="1"/>
    <col min="7632" max="7632" width="9.140625" style="1"/>
    <col min="7633" max="7633" width="19.140625" style="1" customWidth="1"/>
    <col min="7634" max="7634" width="13.85546875" style="1" customWidth="1"/>
    <col min="7635" max="7635" width="11.7109375" style="1" customWidth="1"/>
    <col min="7636" max="7636" width="26.28515625" style="1" customWidth="1"/>
    <col min="7637" max="7645" width="10.7109375" style="1" customWidth="1"/>
    <col min="7646" max="7866" width="9.140625" style="1"/>
    <col min="7867" max="7867" width="11" style="1" customWidth="1"/>
    <col min="7868" max="7868" width="0.5703125" style="1" customWidth="1"/>
    <col min="7869" max="7869" width="26.28515625" style="1" customWidth="1"/>
    <col min="7870" max="7875" width="0" style="1" hidden="1" customWidth="1"/>
    <col min="7876" max="7876" width="0.140625" style="1" customWidth="1"/>
    <col min="7877" max="7882" width="8.85546875" style="1" customWidth="1"/>
    <col min="7883" max="7883" width="8.5703125" style="1" customWidth="1"/>
    <col min="7884" max="7884" width="9.140625" style="1"/>
    <col min="7885" max="7885" width="9.85546875" style="1" customWidth="1"/>
    <col min="7886" max="7886" width="13.7109375" style="1" customWidth="1"/>
    <col min="7887" max="7887" width="12" style="1" customWidth="1"/>
    <col min="7888" max="7888" width="9.140625" style="1"/>
    <col min="7889" max="7889" width="19.140625" style="1" customWidth="1"/>
    <col min="7890" max="7890" width="13.85546875" style="1" customWidth="1"/>
    <col min="7891" max="7891" width="11.7109375" style="1" customWidth="1"/>
    <col min="7892" max="7892" width="26.28515625" style="1" customWidth="1"/>
    <col min="7893" max="7901" width="10.7109375" style="1" customWidth="1"/>
    <col min="7902" max="8122" width="9.140625" style="1"/>
    <col min="8123" max="8123" width="11" style="1" customWidth="1"/>
    <col min="8124" max="8124" width="0.5703125" style="1" customWidth="1"/>
    <col min="8125" max="8125" width="26.28515625" style="1" customWidth="1"/>
    <col min="8126" max="8131" width="0" style="1" hidden="1" customWidth="1"/>
    <col min="8132" max="8132" width="0.140625" style="1" customWidth="1"/>
    <col min="8133" max="8138" width="8.85546875" style="1" customWidth="1"/>
    <col min="8139" max="8139" width="8.5703125" style="1" customWidth="1"/>
    <col min="8140" max="8140" width="9.140625" style="1"/>
    <col min="8141" max="8141" width="9.85546875" style="1" customWidth="1"/>
    <col min="8142" max="8142" width="13.7109375" style="1" customWidth="1"/>
    <col min="8143" max="8143" width="12" style="1" customWidth="1"/>
    <col min="8144" max="8144" width="9.140625" style="1"/>
    <col min="8145" max="8145" width="19.140625" style="1" customWidth="1"/>
    <col min="8146" max="8146" width="13.85546875" style="1" customWidth="1"/>
    <col min="8147" max="8147" width="11.7109375" style="1" customWidth="1"/>
    <col min="8148" max="8148" width="26.28515625" style="1" customWidth="1"/>
    <col min="8149" max="8157" width="10.7109375" style="1" customWidth="1"/>
    <col min="8158" max="8378" width="9.140625" style="1"/>
    <col min="8379" max="8379" width="11" style="1" customWidth="1"/>
    <col min="8380" max="8380" width="0.5703125" style="1" customWidth="1"/>
    <col min="8381" max="8381" width="26.28515625" style="1" customWidth="1"/>
    <col min="8382" max="8387" width="0" style="1" hidden="1" customWidth="1"/>
    <col min="8388" max="8388" width="0.140625" style="1" customWidth="1"/>
    <col min="8389" max="8394" width="8.85546875" style="1" customWidth="1"/>
    <col min="8395" max="8395" width="8.5703125" style="1" customWidth="1"/>
    <col min="8396" max="8396" width="9.140625" style="1"/>
    <col min="8397" max="8397" width="9.85546875" style="1" customWidth="1"/>
    <col min="8398" max="8398" width="13.7109375" style="1" customWidth="1"/>
    <col min="8399" max="8399" width="12" style="1" customWidth="1"/>
    <col min="8400" max="8400" width="9.140625" style="1"/>
    <col min="8401" max="8401" width="19.140625" style="1" customWidth="1"/>
    <col min="8402" max="8402" width="13.85546875" style="1" customWidth="1"/>
    <col min="8403" max="8403" width="11.7109375" style="1" customWidth="1"/>
    <col min="8404" max="8404" width="26.28515625" style="1" customWidth="1"/>
    <col min="8405" max="8413" width="10.7109375" style="1" customWidth="1"/>
    <col min="8414" max="8634" width="9.140625" style="1"/>
    <col min="8635" max="8635" width="11" style="1" customWidth="1"/>
    <col min="8636" max="8636" width="0.5703125" style="1" customWidth="1"/>
    <col min="8637" max="8637" width="26.28515625" style="1" customWidth="1"/>
    <col min="8638" max="8643" width="0" style="1" hidden="1" customWidth="1"/>
    <col min="8644" max="8644" width="0.140625" style="1" customWidth="1"/>
    <col min="8645" max="8650" width="8.85546875" style="1" customWidth="1"/>
    <col min="8651" max="8651" width="8.5703125" style="1" customWidth="1"/>
    <col min="8652" max="8652" width="9.140625" style="1"/>
    <col min="8653" max="8653" width="9.85546875" style="1" customWidth="1"/>
    <col min="8654" max="8654" width="13.7109375" style="1" customWidth="1"/>
    <col min="8655" max="8655" width="12" style="1" customWidth="1"/>
    <col min="8656" max="8656" width="9.140625" style="1"/>
    <col min="8657" max="8657" width="19.140625" style="1" customWidth="1"/>
    <col min="8658" max="8658" width="13.85546875" style="1" customWidth="1"/>
    <col min="8659" max="8659" width="11.7109375" style="1" customWidth="1"/>
    <col min="8660" max="8660" width="26.28515625" style="1" customWidth="1"/>
    <col min="8661" max="8669" width="10.7109375" style="1" customWidth="1"/>
    <col min="8670" max="8890" width="9.140625" style="1"/>
    <col min="8891" max="8891" width="11" style="1" customWidth="1"/>
    <col min="8892" max="8892" width="0.5703125" style="1" customWidth="1"/>
    <col min="8893" max="8893" width="26.28515625" style="1" customWidth="1"/>
    <col min="8894" max="8899" width="0" style="1" hidden="1" customWidth="1"/>
    <col min="8900" max="8900" width="0.140625" style="1" customWidth="1"/>
    <col min="8901" max="8906" width="8.85546875" style="1" customWidth="1"/>
    <col min="8907" max="8907" width="8.5703125" style="1" customWidth="1"/>
    <col min="8908" max="8908" width="9.140625" style="1"/>
    <col min="8909" max="8909" width="9.85546875" style="1" customWidth="1"/>
    <col min="8910" max="8910" width="13.7109375" style="1" customWidth="1"/>
    <col min="8911" max="8911" width="12" style="1" customWidth="1"/>
    <col min="8912" max="8912" width="9.140625" style="1"/>
    <col min="8913" max="8913" width="19.140625" style="1" customWidth="1"/>
    <col min="8914" max="8914" width="13.85546875" style="1" customWidth="1"/>
    <col min="8915" max="8915" width="11.7109375" style="1" customWidth="1"/>
    <col min="8916" max="8916" width="26.28515625" style="1" customWidth="1"/>
    <col min="8917" max="8925" width="10.7109375" style="1" customWidth="1"/>
    <col min="8926" max="9146" width="9.140625" style="1"/>
    <col min="9147" max="9147" width="11" style="1" customWidth="1"/>
    <col min="9148" max="9148" width="0.5703125" style="1" customWidth="1"/>
    <col min="9149" max="9149" width="26.28515625" style="1" customWidth="1"/>
    <col min="9150" max="9155" width="0" style="1" hidden="1" customWidth="1"/>
    <col min="9156" max="9156" width="0.140625" style="1" customWidth="1"/>
    <col min="9157" max="9162" width="8.85546875" style="1" customWidth="1"/>
    <col min="9163" max="9163" width="8.5703125" style="1" customWidth="1"/>
    <col min="9164" max="9164" width="9.140625" style="1"/>
    <col min="9165" max="9165" width="9.85546875" style="1" customWidth="1"/>
    <col min="9166" max="9166" width="13.7109375" style="1" customWidth="1"/>
    <col min="9167" max="9167" width="12" style="1" customWidth="1"/>
    <col min="9168" max="9168" width="9.140625" style="1"/>
    <col min="9169" max="9169" width="19.140625" style="1" customWidth="1"/>
    <col min="9170" max="9170" width="13.85546875" style="1" customWidth="1"/>
    <col min="9171" max="9171" width="11.7109375" style="1" customWidth="1"/>
    <col min="9172" max="9172" width="26.28515625" style="1" customWidth="1"/>
    <col min="9173" max="9181" width="10.7109375" style="1" customWidth="1"/>
    <col min="9182" max="9402" width="9.140625" style="1"/>
    <col min="9403" max="9403" width="11" style="1" customWidth="1"/>
    <col min="9404" max="9404" width="0.5703125" style="1" customWidth="1"/>
    <col min="9405" max="9405" width="26.28515625" style="1" customWidth="1"/>
    <col min="9406" max="9411" width="0" style="1" hidden="1" customWidth="1"/>
    <col min="9412" max="9412" width="0.140625" style="1" customWidth="1"/>
    <col min="9413" max="9418" width="8.85546875" style="1" customWidth="1"/>
    <col min="9419" max="9419" width="8.5703125" style="1" customWidth="1"/>
    <col min="9420" max="9420" width="9.140625" style="1"/>
    <col min="9421" max="9421" width="9.85546875" style="1" customWidth="1"/>
    <col min="9422" max="9422" width="13.7109375" style="1" customWidth="1"/>
    <col min="9423" max="9423" width="12" style="1" customWidth="1"/>
    <col min="9424" max="9424" width="9.140625" style="1"/>
    <col min="9425" max="9425" width="19.140625" style="1" customWidth="1"/>
    <col min="9426" max="9426" width="13.85546875" style="1" customWidth="1"/>
    <col min="9427" max="9427" width="11.7109375" style="1" customWidth="1"/>
    <col min="9428" max="9428" width="26.28515625" style="1" customWidth="1"/>
    <col min="9429" max="9437" width="10.7109375" style="1" customWidth="1"/>
    <col min="9438" max="9658" width="9.140625" style="1"/>
    <col min="9659" max="9659" width="11" style="1" customWidth="1"/>
    <col min="9660" max="9660" width="0.5703125" style="1" customWidth="1"/>
    <col min="9661" max="9661" width="26.28515625" style="1" customWidth="1"/>
    <col min="9662" max="9667" width="0" style="1" hidden="1" customWidth="1"/>
    <col min="9668" max="9668" width="0.140625" style="1" customWidth="1"/>
    <col min="9669" max="9674" width="8.85546875" style="1" customWidth="1"/>
    <col min="9675" max="9675" width="8.5703125" style="1" customWidth="1"/>
    <col min="9676" max="9676" width="9.140625" style="1"/>
    <col min="9677" max="9677" width="9.85546875" style="1" customWidth="1"/>
    <col min="9678" max="9678" width="13.7109375" style="1" customWidth="1"/>
    <col min="9679" max="9679" width="12" style="1" customWidth="1"/>
    <col min="9680" max="9680" width="9.140625" style="1"/>
    <col min="9681" max="9681" width="19.140625" style="1" customWidth="1"/>
    <col min="9682" max="9682" width="13.85546875" style="1" customWidth="1"/>
    <col min="9683" max="9683" width="11.7109375" style="1" customWidth="1"/>
    <col min="9684" max="9684" width="26.28515625" style="1" customWidth="1"/>
    <col min="9685" max="9693" width="10.7109375" style="1" customWidth="1"/>
    <col min="9694" max="9914" width="9.140625" style="1"/>
    <col min="9915" max="9915" width="11" style="1" customWidth="1"/>
    <col min="9916" max="9916" width="0.5703125" style="1" customWidth="1"/>
    <col min="9917" max="9917" width="26.28515625" style="1" customWidth="1"/>
    <col min="9918" max="9923" width="0" style="1" hidden="1" customWidth="1"/>
    <col min="9924" max="9924" width="0.140625" style="1" customWidth="1"/>
    <col min="9925" max="9930" width="8.85546875" style="1" customWidth="1"/>
    <col min="9931" max="9931" width="8.5703125" style="1" customWidth="1"/>
    <col min="9932" max="9932" width="9.140625" style="1"/>
    <col min="9933" max="9933" width="9.85546875" style="1" customWidth="1"/>
    <col min="9934" max="9934" width="13.7109375" style="1" customWidth="1"/>
    <col min="9935" max="9935" width="12" style="1" customWidth="1"/>
    <col min="9936" max="9936" width="9.140625" style="1"/>
    <col min="9937" max="9937" width="19.140625" style="1" customWidth="1"/>
    <col min="9938" max="9938" width="13.85546875" style="1" customWidth="1"/>
    <col min="9939" max="9939" width="11.7109375" style="1" customWidth="1"/>
    <col min="9940" max="9940" width="26.28515625" style="1" customWidth="1"/>
    <col min="9941" max="9949" width="10.7109375" style="1" customWidth="1"/>
    <col min="9950" max="10170" width="9.140625" style="1"/>
    <col min="10171" max="10171" width="11" style="1" customWidth="1"/>
    <col min="10172" max="10172" width="0.5703125" style="1" customWidth="1"/>
    <col min="10173" max="10173" width="26.28515625" style="1" customWidth="1"/>
    <col min="10174" max="10179" width="0" style="1" hidden="1" customWidth="1"/>
    <col min="10180" max="10180" width="0.140625" style="1" customWidth="1"/>
    <col min="10181" max="10186" width="8.85546875" style="1" customWidth="1"/>
    <col min="10187" max="10187" width="8.5703125" style="1" customWidth="1"/>
    <col min="10188" max="10188" width="9.140625" style="1"/>
    <col min="10189" max="10189" width="9.85546875" style="1" customWidth="1"/>
    <col min="10190" max="10190" width="13.7109375" style="1" customWidth="1"/>
    <col min="10191" max="10191" width="12" style="1" customWidth="1"/>
    <col min="10192" max="10192" width="9.140625" style="1"/>
    <col min="10193" max="10193" width="19.140625" style="1" customWidth="1"/>
    <col min="10194" max="10194" width="13.85546875" style="1" customWidth="1"/>
    <col min="10195" max="10195" width="11.7109375" style="1" customWidth="1"/>
    <col min="10196" max="10196" width="26.28515625" style="1" customWidth="1"/>
    <col min="10197" max="10205" width="10.7109375" style="1" customWidth="1"/>
    <col min="10206" max="10426" width="9.140625" style="1"/>
    <col min="10427" max="10427" width="11" style="1" customWidth="1"/>
    <col min="10428" max="10428" width="0.5703125" style="1" customWidth="1"/>
    <col min="10429" max="10429" width="26.28515625" style="1" customWidth="1"/>
    <col min="10430" max="10435" width="0" style="1" hidden="1" customWidth="1"/>
    <col min="10436" max="10436" width="0.140625" style="1" customWidth="1"/>
    <col min="10437" max="10442" width="8.85546875" style="1" customWidth="1"/>
    <col min="10443" max="10443" width="8.5703125" style="1" customWidth="1"/>
    <col min="10444" max="10444" width="9.140625" style="1"/>
    <col min="10445" max="10445" width="9.85546875" style="1" customWidth="1"/>
    <col min="10446" max="10446" width="13.7109375" style="1" customWidth="1"/>
    <col min="10447" max="10447" width="12" style="1" customWidth="1"/>
    <col min="10448" max="10448" width="9.140625" style="1"/>
    <col min="10449" max="10449" width="19.140625" style="1" customWidth="1"/>
    <col min="10450" max="10450" width="13.85546875" style="1" customWidth="1"/>
    <col min="10451" max="10451" width="11.7109375" style="1" customWidth="1"/>
    <col min="10452" max="10452" width="26.28515625" style="1" customWidth="1"/>
    <col min="10453" max="10461" width="10.7109375" style="1" customWidth="1"/>
    <col min="10462" max="10682" width="9.140625" style="1"/>
    <col min="10683" max="10683" width="11" style="1" customWidth="1"/>
    <col min="10684" max="10684" width="0.5703125" style="1" customWidth="1"/>
    <col min="10685" max="10685" width="26.28515625" style="1" customWidth="1"/>
    <col min="10686" max="10691" width="0" style="1" hidden="1" customWidth="1"/>
    <col min="10692" max="10692" width="0.140625" style="1" customWidth="1"/>
    <col min="10693" max="10698" width="8.85546875" style="1" customWidth="1"/>
    <col min="10699" max="10699" width="8.5703125" style="1" customWidth="1"/>
    <col min="10700" max="10700" width="9.140625" style="1"/>
    <col min="10701" max="10701" width="9.85546875" style="1" customWidth="1"/>
    <col min="10702" max="10702" width="13.7109375" style="1" customWidth="1"/>
    <col min="10703" max="10703" width="12" style="1" customWidth="1"/>
    <col min="10704" max="10704" width="9.140625" style="1"/>
    <col min="10705" max="10705" width="19.140625" style="1" customWidth="1"/>
    <col min="10706" max="10706" width="13.85546875" style="1" customWidth="1"/>
    <col min="10707" max="10707" width="11.7109375" style="1" customWidth="1"/>
    <col min="10708" max="10708" width="26.28515625" style="1" customWidth="1"/>
    <col min="10709" max="10717" width="10.7109375" style="1" customWidth="1"/>
    <col min="10718" max="10938" width="9.140625" style="1"/>
    <col min="10939" max="10939" width="11" style="1" customWidth="1"/>
    <col min="10940" max="10940" width="0.5703125" style="1" customWidth="1"/>
    <col min="10941" max="10941" width="26.28515625" style="1" customWidth="1"/>
    <col min="10942" max="10947" width="0" style="1" hidden="1" customWidth="1"/>
    <col min="10948" max="10948" width="0.140625" style="1" customWidth="1"/>
    <col min="10949" max="10954" width="8.85546875" style="1" customWidth="1"/>
    <col min="10955" max="10955" width="8.5703125" style="1" customWidth="1"/>
    <col min="10956" max="10956" width="9.140625" style="1"/>
    <col min="10957" max="10957" width="9.85546875" style="1" customWidth="1"/>
    <col min="10958" max="10958" width="13.7109375" style="1" customWidth="1"/>
    <col min="10959" max="10959" width="12" style="1" customWidth="1"/>
    <col min="10960" max="10960" width="9.140625" style="1"/>
    <col min="10961" max="10961" width="19.140625" style="1" customWidth="1"/>
    <col min="10962" max="10962" width="13.85546875" style="1" customWidth="1"/>
    <col min="10963" max="10963" width="11.7109375" style="1" customWidth="1"/>
    <col min="10964" max="10964" width="26.28515625" style="1" customWidth="1"/>
    <col min="10965" max="10973" width="10.7109375" style="1" customWidth="1"/>
    <col min="10974" max="11194" width="9.140625" style="1"/>
    <col min="11195" max="11195" width="11" style="1" customWidth="1"/>
    <col min="11196" max="11196" width="0.5703125" style="1" customWidth="1"/>
    <col min="11197" max="11197" width="26.28515625" style="1" customWidth="1"/>
    <col min="11198" max="11203" width="0" style="1" hidden="1" customWidth="1"/>
    <col min="11204" max="11204" width="0.140625" style="1" customWidth="1"/>
    <col min="11205" max="11210" width="8.85546875" style="1" customWidth="1"/>
    <col min="11211" max="11211" width="8.5703125" style="1" customWidth="1"/>
    <col min="11212" max="11212" width="9.140625" style="1"/>
    <col min="11213" max="11213" width="9.85546875" style="1" customWidth="1"/>
    <col min="11214" max="11214" width="13.7109375" style="1" customWidth="1"/>
    <col min="11215" max="11215" width="12" style="1" customWidth="1"/>
    <col min="11216" max="11216" width="9.140625" style="1"/>
    <col min="11217" max="11217" width="19.140625" style="1" customWidth="1"/>
    <col min="11218" max="11218" width="13.85546875" style="1" customWidth="1"/>
    <col min="11219" max="11219" width="11.7109375" style="1" customWidth="1"/>
    <col min="11220" max="11220" width="26.28515625" style="1" customWidth="1"/>
    <col min="11221" max="11229" width="10.7109375" style="1" customWidth="1"/>
    <col min="11230" max="11450" width="9.140625" style="1"/>
    <col min="11451" max="11451" width="11" style="1" customWidth="1"/>
    <col min="11452" max="11452" width="0.5703125" style="1" customWidth="1"/>
    <col min="11453" max="11453" width="26.28515625" style="1" customWidth="1"/>
    <col min="11454" max="11459" width="0" style="1" hidden="1" customWidth="1"/>
    <col min="11460" max="11460" width="0.140625" style="1" customWidth="1"/>
    <col min="11461" max="11466" width="8.85546875" style="1" customWidth="1"/>
    <col min="11467" max="11467" width="8.5703125" style="1" customWidth="1"/>
    <col min="11468" max="11468" width="9.140625" style="1"/>
    <col min="11469" max="11469" width="9.85546875" style="1" customWidth="1"/>
    <col min="11470" max="11470" width="13.7109375" style="1" customWidth="1"/>
    <col min="11471" max="11471" width="12" style="1" customWidth="1"/>
    <col min="11472" max="11472" width="9.140625" style="1"/>
    <col min="11473" max="11473" width="19.140625" style="1" customWidth="1"/>
    <col min="11474" max="11474" width="13.85546875" style="1" customWidth="1"/>
    <col min="11475" max="11475" width="11.7109375" style="1" customWidth="1"/>
    <col min="11476" max="11476" width="26.28515625" style="1" customWidth="1"/>
    <col min="11477" max="11485" width="10.7109375" style="1" customWidth="1"/>
    <col min="11486" max="11706" width="9.140625" style="1"/>
    <col min="11707" max="11707" width="11" style="1" customWidth="1"/>
    <col min="11708" max="11708" width="0.5703125" style="1" customWidth="1"/>
    <col min="11709" max="11709" width="26.28515625" style="1" customWidth="1"/>
    <col min="11710" max="11715" width="0" style="1" hidden="1" customWidth="1"/>
    <col min="11716" max="11716" width="0.140625" style="1" customWidth="1"/>
    <col min="11717" max="11722" width="8.85546875" style="1" customWidth="1"/>
    <col min="11723" max="11723" width="8.5703125" style="1" customWidth="1"/>
    <col min="11724" max="11724" width="9.140625" style="1"/>
    <col min="11725" max="11725" width="9.85546875" style="1" customWidth="1"/>
    <col min="11726" max="11726" width="13.7109375" style="1" customWidth="1"/>
    <col min="11727" max="11727" width="12" style="1" customWidth="1"/>
    <col min="11728" max="11728" width="9.140625" style="1"/>
    <col min="11729" max="11729" width="19.140625" style="1" customWidth="1"/>
    <col min="11730" max="11730" width="13.85546875" style="1" customWidth="1"/>
    <col min="11731" max="11731" width="11.7109375" style="1" customWidth="1"/>
    <col min="11732" max="11732" width="26.28515625" style="1" customWidth="1"/>
    <col min="11733" max="11741" width="10.7109375" style="1" customWidth="1"/>
    <col min="11742" max="11962" width="9.140625" style="1"/>
    <col min="11963" max="11963" width="11" style="1" customWidth="1"/>
    <col min="11964" max="11964" width="0.5703125" style="1" customWidth="1"/>
    <col min="11965" max="11965" width="26.28515625" style="1" customWidth="1"/>
    <col min="11966" max="11971" width="0" style="1" hidden="1" customWidth="1"/>
    <col min="11972" max="11972" width="0.140625" style="1" customWidth="1"/>
    <col min="11973" max="11978" width="8.85546875" style="1" customWidth="1"/>
    <col min="11979" max="11979" width="8.5703125" style="1" customWidth="1"/>
    <col min="11980" max="11980" width="9.140625" style="1"/>
    <col min="11981" max="11981" width="9.85546875" style="1" customWidth="1"/>
    <col min="11982" max="11982" width="13.7109375" style="1" customWidth="1"/>
    <col min="11983" max="11983" width="12" style="1" customWidth="1"/>
    <col min="11984" max="11984" width="9.140625" style="1"/>
    <col min="11985" max="11985" width="19.140625" style="1" customWidth="1"/>
    <col min="11986" max="11986" width="13.85546875" style="1" customWidth="1"/>
    <col min="11987" max="11987" width="11.7109375" style="1" customWidth="1"/>
    <col min="11988" max="11988" width="26.28515625" style="1" customWidth="1"/>
    <col min="11989" max="11997" width="10.7109375" style="1" customWidth="1"/>
    <col min="11998" max="12218" width="9.140625" style="1"/>
    <col min="12219" max="12219" width="11" style="1" customWidth="1"/>
    <col min="12220" max="12220" width="0.5703125" style="1" customWidth="1"/>
    <col min="12221" max="12221" width="26.28515625" style="1" customWidth="1"/>
    <col min="12222" max="12227" width="0" style="1" hidden="1" customWidth="1"/>
    <col min="12228" max="12228" width="0.140625" style="1" customWidth="1"/>
    <col min="12229" max="12234" width="8.85546875" style="1" customWidth="1"/>
    <col min="12235" max="12235" width="8.5703125" style="1" customWidth="1"/>
    <col min="12236" max="12236" width="9.140625" style="1"/>
    <col min="12237" max="12237" width="9.85546875" style="1" customWidth="1"/>
    <col min="12238" max="12238" width="13.7109375" style="1" customWidth="1"/>
    <col min="12239" max="12239" width="12" style="1" customWidth="1"/>
    <col min="12240" max="12240" width="9.140625" style="1"/>
    <col min="12241" max="12241" width="19.140625" style="1" customWidth="1"/>
    <col min="12242" max="12242" width="13.85546875" style="1" customWidth="1"/>
    <col min="12243" max="12243" width="11.7109375" style="1" customWidth="1"/>
    <col min="12244" max="12244" width="26.28515625" style="1" customWidth="1"/>
    <col min="12245" max="12253" width="10.7109375" style="1" customWidth="1"/>
    <col min="12254" max="12474" width="9.140625" style="1"/>
    <col min="12475" max="12475" width="11" style="1" customWidth="1"/>
    <col min="12476" max="12476" width="0.5703125" style="1" customWidth="1"/>
    <col min="12477" max="12477" width="26.28515625" style="1" customWidth="1"/>
    <col min="12478" max="12483" width="0" style="1" hidden="1" customWidth="1"/>
    <col min="12484" max="12484" width="0.140625" style="1" customWidth="1"/>
    <col min="12485" max="12490" width="8.85546875" style="1" customWidth="1"/>
    <col min="12491" max="12491" width="8.5703125" style="1" customWidth="1"/>
    <col min="12492" max="12492" width="9.140625" style="1"/>
    <col min="12493" max="12493" width="9.85546875" style="1" customWidth="1"/>
    <col min="12494" max="12494" width="13.7109375" style="1" customWidth="1"/>
    <col min="12495" max="12495" width="12" style="1" customWidth="1"/>
    <col min="12496" max="12496" width="9.140625" style="1"/>
    <col min="12497" max="12497" width="19.140625" style="1" customWidth="1"/>
    <col min="12498" max="12498" width="13.85546875" style="1" customWidth="1"/>
    <col min="12499" max="12499" width="11.7109375" style="1" customWidth="1"/>
    <col min="12500" max="12500" width="26.28515625" style="1" customWidth="1"/>
    <col min="12501" max="12509" width="10.7109375" style="1" customWidth="1"/>
    <col min="12510" max="12730" width="9.140625" style="1"/>
    <col min="12731" max="12731" width="11" style="1" customWidth="1"/>
    <col min="12732" max="12732" width="0.5703125" style="1" customWidth="1"/>
    <col min="12733" max="12733" width="26.28515625" style="1" customWidth="1"/>
    <col min="12734" max="12739" width="0" style="1" hidden="1" customWidth="1"/>
    <col min="12740" max="12740" width="0.140625" style="1" customWidth="1"/>
    <col min="12741" max="12746" width="8.85546875" style="1" customWidth="1"/>
    <col min="12747" max="12747" width="8.5703125" style="1" customWidth="1"/>
    <col min="12748" max="12748" width="9.140625" style="1"/>
    <col min="12749" max="12749" width="9.85546875" style="1" customWidth="1"/>
    <col min="12750" max="12750" width="13.7109375" style="1" customWidth="1"/>
    <col min="12751" max="12751" width="12" style="1" customWidth="1"/>
    <col min="12752" max="12752" width="9.140625" style="1"/>
    <col min="12753" max="12753" width="19.140625" style="1" customWidth="1"/>
    <col min="12754" max="12754" width="13.85546875" style="1" customWidth="1"/>
    <col min="12755" max="12755" width="11.7109375" style="1" customWidth="1"/>
    <col min="12756" max="12756" width="26.28515625" style="1" customWidth="1"/>
    <col min="12757" max="12765" width="10.7109375" style="1" customWidth="1"/>
    <col min="12766" max="12986" width="9.140625" style="1"/>
    <col min="12987" max="12987" width="11" style="1" customWidth="1"/>
    <col min="12988" max="12988" width="0.5703125" style="1" customWidth="1"/>
    <col min="12989" max="12989" width="26.28515625" style="1" customWidth="1"/>
    <col min="12990" max="12995" width="0" style="1" hidden="1" customWidth="1"/>
    <col min="12996" max="12996" width="0.140625" style="1" customWidth="1"/>
    <col min="12997" max="13002" width="8.85546875" style="1" customWidth="1"/>
    <col min="13003" max="13003" width="8.5703125" style="1" customWidth="1"/>
    <col min="13004" max="13004" width="9.140625" style="1"/>
    <col min="13005" max="13005" width="9.85546875" style="1" customWidth="1"/>
    <col min="13006" max="13006" width="13.7109375" style="1" customWidth="1"/>
    <col min="13007" max="13007" width="12" style="1" customWidth="1"/>
    <col min="13008" max="13008" width="9.140625" style="1"/>
    <col min="13009" max="13009" width="19.140625" style="1" customWidth="1"/>
    <col min="13010" max="13010" width="13.85546875" style="1" customWidth="1"/>
    <col min="13011" max="13011" width="11.7109375" style="1" customWidth="1"/>
    <col min="13012" max="13012" width="26.28515625" style="1" customWidth="1"/>
    <col min="13013" max="13021" width="10.7109375" style="1" customWidth="1"/>
    <col min="13022" max="13242" width="9.140625" style="1"/>
    <col min="13243" max="13243" width="11" style="1" customWidth="1"/>
    <col min="13244" max="13244" width="0.5703125" style="1" customWidth="1"/>
    <col min="13245" max="13245" width="26.28515625" style="1" customWidth="1"/>
    <col min="13246" max="13251" width="0" style="1" hidden="1" customWidth="1"/>
    <col min="13252" max="13252" width="0.140625" style="1" customWidth="1"/>
    <col min="13253" max="13258" width="8.85546875" style="1" customWidth="1"/>
    <col min="13259" max="13259" width="8.5703125" style="1" customWidth="1"/>
    <col min="13260" max="13260" width="9.140625" style="1"/>
    <col min="13261" max="13261" width="9.85546875" style="1" customWidth="1"/>
    <col min="13262" max="13262" width="13.7109375" style="1" customWidth="1"/>
    <col min="13263" max="13263" width="12" style="1" customWidth="1"/>
    <col min="13264" max="13264" width="9.140625" style="1"/>
    <col min="13265" max="13265" width="19.140625" style="1" customWidth="1"/>
    <col min="13266" max="13266" width="13.85546875" style="1" customWidth="1"/>
    <col min="13267" max="13267" width="11.7109375" style="1" customWidth="1"/>
    <col min="13268" max="13268" width="26.28515625" style="1" customWidth="1"/>
    <col min="13269" max="13277" width="10.7109375" style="1" customWidth="1"/>
    <col min="13278" max="13498" width="9.140625" style="1"/>
    <col min="13499" max="13499" width="11" style="1" customWidth="1"/>
    <col min="13500" max="13500" width="0.5703125" style="1" customWidth="1"/>
    <col min="13501" max="13501" width="26.28515625" style="1" customWidth="1"/>
    <col min="13502" max="13507" width="0" style="1" hidden="1" customWidth="1"/>
    <col min="13508" max="13508" width="0.140625" style="1" customWidth="1"/>
    <col min="13509" max="13514" width="8.85546875" style="1" customWidth="1"/>
    <col min="13515" max="13515" width="8.5703125" style="1" customWidth="1"/>
    <col min="13516" max="13516" width="9.140625" style="1"/>
    <col min="13517" max="13517" width="9.85546875" style="1" customWidth="1"/>
    <col min="13518" max="13518" width="13.7109375" style="1" customWidth="1"/>
    <col min="13519" max="13519" width="12" style="1" customWidth="1"/>
    <col min="13520" max="13520" width="9.140625" style="1"/>
    <col min="13521" max="13521" width="19.140625" style="1" customWidth="1"/>
    <col min="13522" max="13522" width="13.85546875" style="1" customWidth="1"/>
    <col min="13523" max="13523" width="11.7109375" style="1" customWidth="1"/>
    <col min="13524" max="13524" width="26.28515625" style="1" customWidth="1"/>
    <col min="13525" max="13533" width="10.7109375" style="1" customWidth="1"/>
    <col min="13534" max="13754" width="9.140625" style="1"/>
    <col min="13755" max="13755" width="11" style="1" customWidth="1"/>
    <col min="13756" max="13756" width="0.5703125" style="1" customWidth="1"/>
    <col min="13757" max="13757" width="26.28515625" style="1" customWidth="1"/>
    <col min="13758" max="13763" width="0" style="1" hidden="1" customWidth="1"/>
    <col min="13764" max="13764" width="0.140625" style="1" customWidth="1"/>
    <col min="13765" max="13770" width="8.85546875" style="1" customWidth="1"/>
    <col min="13771" max="13771" width="8.5703125" style="1" customWidth="1"/>
    <col min="13772" max="13772" width="9.140625" style="1"/>
    <col min="13773" max="13773" width="9.85546875" style="1" customWidth="1"/>
    <col min="13774" max="13774" width="13.7109375" style="1" customWidth="1"/>
    <col min="13775" max="13775" width="12" style="1" customWidth="1"/>
    <col min="13776" max="13776" width="9.140625" style="1"/>
    <col min="13777" max="13777" width="19.140625" style="1" customWidth="1"/>
    <col min="13778" max="13778" width="13.85546875" style="1" customWidth="1"/>
    <col min="13779" max="13779" width="11.7109375" style="1" customWidth="1"/>
    <col min="13780" max="13780" width="26.28515625" style="1" customWidth="1"/>
    <col min="13781" max="13789" width="10.7109375" style="1" customWidth="1"/>
    <col min="13790" max="14010" width="9.140625" style="1"/>
    <col min="14011" max="14011" width="11" style="1" customWidth="1"/>
    <col min="14012" max="14012" width="0.5703125" style="1" customWidth="1"/>
    <col min="14013" max="14013" width="26.28515625" style="1" customWidth="1"/>
    <col min="14014" max="14019" width="0" style="1" hidden="1" customWidth="1"/>
    <col min="14020" max="14020" width="0.140625" style="1" customWidth="1"/>
    <col min="14021" max="14026" width="8.85546875" style="1" customWidth="1"/>
    <col min="14027" max="14027" width="8.5703125" style="1" customWidth="1"/>
    <col min="14028" max="14028" width="9.140625" style="1"/>
    <col min="14029" max="14029" width="9.85546875" style="1" customWidth="1"/>
    <col min="14030" max="14030" width="13.7109375" style="1" customWidth="1"/>
    <col min="14031" max="14031" width="12" style="1" customWidth="1"/>
    <col min="14032" max="14032" width="9.140625" style="1"/>
    <col min="14033" max="14033" width="19.140625" style="1" customWidth="1"/>
    <col min="14034" max="14034" width="13.85546875" style="1" customWidth="1"/>
    <col min="14035" max="14035" width="11.7109375" style="1" customWidth="1"/>
    <col min="14036" max="14036" width="26.28515625" style="1" customWidth="1"/>
    <col min="14037" max="14045" width="10.7109375" style="1" customWidth="1"/>
    <col min="14046" max="14266" width="9.140625" style="1"/>
    <col min="14267" max="14267" width="11" style="1" customWidth="1"/>
    <col min="14268" max="14268" width="0.5703125" style="1" customWidth="1"/>
    <col min="14269" max="14269" width="26.28515625" style="1" customWidth="1"/>
    <col min="14270" max="14275" width="0" style="1" hidden="1" customWidth="1"/>
    <col min="14276" max="14276" width="0.140625" style="1" customWidth="1"/>
    <col min="14277" max="14282" width="8.85546875" style="1" customWidth="1"/>
    <col min="14283" max="14283" width="8.5703125" style="1" customWidth="1"/>
    <col min="14284" max="14284" width="9.140625" style="1"/>
    <col min="14285" max="14285" width="9.85546875" style="1" customWidth="1"/>
    <col min="14286" max="14286" width="13.7109375" style="1" customWidth="1"/>
    <col min="14287" max="14287" width="12" style="1" customWidth="1"/>
    <col min="14288" max="14288" width="9.140625" style="1"/>
    <col min="14289" max="14289" width="19.140625" style="1" customWidth="1"/>
    <col min="14290" max="14290" width="13.85546875" style="1" customWidth="1"/>
    <col min="14291" max="14291" width="11.7109375" style="1" customWidth="1"/>
    <col min="14292" max="14292" width="26.28515625" style="1" customWidth="1"/>
    <col min="14293" max="14301" width="10.7109375" style="1" customWidth="1"/>
    <col min="14302" max="14522" width="9.140625" style="1"/>
    <col min="14523" max="14523" width="11" style="1" customWidth="1"/>
    <col min="14524" max="14524" width="0.5703125" style="1" customWidth="1"/>
    <col min="14525" max="14525" width="26.28515625" style="1" customWidth="1"/>
    <col min="14526" max="14531" width="0" style="1" hidden="1" customWidth="1"/>
    <col min="14532" max="14532" width="0.140625" style="1" customWidth="1"/>
    <col min="14533" max="14538" width="8.85546875" style="1" customWidth="1"/>
    <col min="14539" max="14539" width="8.5703125" style="1" customWidth="1"/>
    <col min="14540" max="14540" width="9.140625" style="1"/>
    <col min="14541" max="14541" width="9.85546875" style="1" customWidth="1"/>
    <col min="14542" max="14542" width="13.7109375" style="1" customWidth="1"/>
    <col min="14543" max="14543" width="12" style="1" customWidth="1"/>
    <col min="14544" max="14544" width="9.140625" style="1"/>
    <col min="14545" max="14545" width="19.140625" style="1" customWidth="1"/>
    <col min="14546" max="14546" width="13.85546875" style="1" customWidth="1"/>
    <col min="14547" max="14547" width="11.7109375" style="1" customWidth="1"/>
    <col min="14548" max="14548" width="26.28515625" style="1" customWidth="1"/>
    <col min="14549" max="14557" width="10.7109375" style="1" customWidth="1"/>
    <col min="14558" max="14778" width="9.140625" style="1"/>
    <col min="14779" max="14779" width="11" style="1" customWidth="1"/>
    <col min="14780" max="14780" width="0.5703125" style="1" customWidth="1"/>
    <col min="14781" max="14781" width="26.28515625" style="1" customWidth="1"/>
    <col min="14782" max="14787" width="0" style="1" hidden="1" customWidth="1"/>
    <col min="14788" max="14788" width="0.140625" style="1" customWidth="1"/>
    <col min="14789" max="14794" width="8.85546875" style="1" customWidth="1"/>
    <col min="14795" max="14795" width="8.5703125" style="1" customWidth="1"/>
    <col min="14796" max="14796" width="9.140625" style="1"/>
    <col min="14797" max="14797" width="9.85546875" style="1" customWidth="1"/>
    <col min="14798" max="14798" width="13.7109375" style="1" customWidth="1"/>
    <col min="14799" max="14799" width="12" style="1" customWidth="1"/>
    <col min="14800" max="14800" width="9.140625" style="1"/>
    <col min="14801" max="14801" width="19.140625" style="1" customWidth="1"/>
    <col min="14802" max="14802" width="13.85546875" style="1" customWidth="1"/>
    <col min="14803" max="14803" width="11.7109375" style="1" customWidth="1"/>
    <col min="14804" max="14804" width="26.28515625" style="1" customWidth="1"/>
    <col min="14805" max="14813" width="10.7109375" style="1" customWidth="1"/>
    <col min="14814" max="15034" width="9.140625" style="1"/>
    <col min="15035" max="15035" width="11" style="1" customWidth="1"/>
    <col min="15036" max="15036" width="0.5703125" style="1" customWidth="1"/>
    <col min="15037" max="15037" width="26.28515625" style="1" customWidth="1"/>
    <col min="15038" max="15043" width="0" style="1" hidden="1" customWidth="1"/>
    <col min="15044" max="15044" width="0.140625" style="1" customWidth="1"/>
    <col min="15045" max="15050" width="8.85546875" style="1" customWidth="1"/>
    <col min="15051" max="15051" width="8.5703125" style="1" customWidth="1"/>
    <col min="15052" max="15052" width="9.140625" style="1"/>
    <col min="15053" max="15053" width="9.85546875" style="1" customWidth="1"/>
    <col min="15054" max="15054" width="13.7109375" style="1" customWidth="1"/>
    <col min="15055" max="15055" width="12" style="1" customWidth="1"/>
    <col min="15056" max="15056" width="9.140625" style="1"/>
    <col min="15057" max="15057" width="19.140625" style="1" customWidth="1"/>
    <col min="15058" max="15058" width="13.85546875" style="1" customWidth="1"/>
    <col min="15059" max="15059" width="11.7109375" style="1" customWidth="1"/>
    <col min="15060" max="15060" width="26.28515625" style="1" customWidth="1"/>
    <col min="15061" max="15069" width="10.7109375" style="1" customWidth="1"/>
    <col min="15070" max="15290" width="9.140625" style="1"/>
    <col min="15291" max="15291" width="11" style="1" customWidth="1"/>
    <col min="15292" max="15292" width="0.5703125" style="1" customWidth="1"/>
    <col min="15293" max="15293" width="26.28515625" style="1" customWidth="1"/>
    <col min="15294" max="15299" width="0" style="1" hidden="1" customWidth="1"/>
    <col min="15300" max="15300" width="0.140625" style="1" customWidth="1"/>
    <col min="15301" max="15306" width="8.85546875" style="1" customWidth="1"/>
    <col min="15307" max="15307" width="8.5703125" style="1" customWidth="1"/>
    <col min="15308" max="15308" width="9.140625" style="1"/>
    <col min="15309" max="15309" width="9.85546875" style="1" customWidth="1"/>
    <col min="15310" max="15310" width="13.7109375" style="1" customWidth="1"/>
    <col min="15311" max="15311" width="12" style="1" customWidth="1"/>
    <col min="15312" max="15312" width="9.140625" style="1"/>
    <col min="15313" max="15313" width="19.140625" style="1" customWidth="1"/>
    <col min="15314" max="15314" width="13.85546875" style="1" customWidth="1"/>
    <col min="15315" max="15315" width="11.7109375" style="1" customWidth="1"/>
    <col min="15316" max="15316" width="26.28515625" style="1" customWidth="1"/>
    <col min="15317" max="15325" width="10.7109375" style="1" customWidth="1"/>
    <col min="15326" max="15546" width="9.140625" style="1"/>
    <col min="15547" max="15547" width="11" style="1" customWidth="1"/>
    <col min="15548" max="15548" width="0.5703125" style="1" customWidth="1"/>
    <col min="15549" max="15549" width="26.28515625" style="1" customWidth="1"/>
    <col min="15550" max="15555" width="0" style="1" hidden="1" customWidth="1"/>
    <col min="15556" max="15556" width="0.140625" style="1" customWidth="1"/>
    <col min="15557" max="15562" width="8.85546875" style="1" customWidth="1"/>
    <col min="15563" max="15563" width="8.5703125" style="1" customWidth="1"/>
    <col min="15564" max="15564" width="9.140625" style="1"/>
    <col min="15565" max="15565" width="9.85546875" style="1" customWidth="1"/>
    <col min="15566" max="15566" width="13.7109375" style="1" customWidth="1"/>
    <col min="15567" max="15567" width="12" style="1" customWidth="1"/>
    <col min="15568" max="15568" width="9.140625" style="1"/>
    <col min="15569" max="15569" width="19.140625" style="1" customWidth="1"/>
    <col min="15570" max="15570" width="13.85546875" style="1" customWidth="1"/>
    <col min="15571" max="15571" width="11.7109375" style="1" customWidth="1"/>
    <col min="15572" max="15572" width="26.28515625" style="1" customWidth="1"/>
    <col min="15573" max="15581" width="10.7109375" style="1" customWidth="1"/>
    <col min="15582" max="15802" width="9.140625" style="1"/>
    <col min="15803" max="15803" width="11" style="1" customWidth="1"/>
    <col min="15804" max="15804" width="0.5703125" style="1" customWidth="1"/>
    <col min="15805" max="15805" width="26.28515625" style="1" customWidth="1"/>
    <col min="15806" max="15811" width="0" style="1" hidden="1" customWidth="1"/>
    <col min="15812" max="15812" width="0.140625" style="1" customWidth="1"/>
    <col min="15813" max="15818" width="8.85546875" style="1" customWidth="1"/>
    <col min="15819" max="15819" width="8.5703125" style="1" customWidth="1"/>
    <col min="15820" max="15820" width="9.140625" style="1"/>
    <col min="15821" max="15821" width="9.85546875" style="1" customWidth="1"/>
    <col min="15822" max="15822" width="13.7109375" style="1" customWidth="1"/>
    <col min="15823" max="15823" width="12" style="1" customWidth="1"/>
    <col min="15824" max="15824" width="9.140625" style="1"/>
    <col min="15825" max="15825" width="19.140625" style="1" customWidth="1"/>
    <col min="15826" max="15826" width="13.85546875" style="1" customWidth="1"/>
    <col min="15827" max="15827" width="11.7109375" style="1" customWidth="1"/>
    <col min="15828" max="15828" width="26.28515625" style="1" customWidth="1"/>
    <col min="15829" max="15837" width="10.7109375" style="1" customWidth="1"/>
    <col min="15838" max="16058" width="9.140625" style="1"/>
    <col min="16059" max="16059" width="11" style="1" customWidth="1"/>
    <col min="16060" max="16060" width="0.5703125" style="1" customWidth="1"/>
    <col min="16061" max="16061" width="26.28515625" style="1" customWidth="1"/>
    <col min="16062" max="16067" width="0" style="1" hidden="1" customWidth="1"/>
    <col min="16068" max="16068" width="0.140625" style="1" customWidth="1"/>
    <col min="16069" max="16074" width="8.85546875" style="1" customWidth="1"/>
    <col min="16075" max="16075" width="8.5703125" style="1" customWidth="1"/>
    <col min="16076" max="16076" width="9.140625" style="1"/>
    <col min="16077" max="16077" width="9.85546875" style="1" customWidth="1"/>
    <col min="16078" max="16078" width="13.7109375" style="1" customWidth="1"/>
    <col min="16079" max="16079" width="12" style="1" customWidth="1"/>
    <col min="16080" max="16080" width="9.140625" style="1"/>
    <col min="16081" max="16081" width="19.140625" style="1" customWidth="1"/>
    <col min="16082" max="16082" width="13.85546875" style="1" customWidth="1"/>
    <col min="16083" max="16083" width="11.7109375" style="1" customWidth="1"/>
    <col min="16084" max="16084" width="26.28515625" style="1" customWidth="1"/>
    <col min="16085" max="16093" width="10.7109375" style="1" customWidth="1"/>
    <col min="16094" max="16384" width="9.140625" style="1"/>
  </cols>
  <sheetData>
    <row r="1" spans="1:11" x14ac:dyDescent="0.2">
      <c r="J1" s="2">
        <f ca="1">NOW()</f>
        <v>43376.577553240742</v>
      </c>
    </row>
    <row r="2" spans="1:11" ht="18.75" customHeight="1" x14ac:dyDescent="0.3">
      <c r="A2" s="3" t="s">
        <v>56</v>
      </c>
      <c r="B2" s="4"/>
      <c r="C2" s="4"/>
      <c r="D2" s="4"/>
      <c r="E2" s="4"/>
      <c r="F2" s="4"/>
      <c r="G2" s="4"/>
      <c r="H2" s="4"/>
      <c r="I2" s="91" t="s">
        <v>90</v>
      </c>
      <c r="J2" s="92"/>
      <c r="K2" s="5"/>
    </row>
    <row r="3" spans="1:11" ht="21.75" customHeight="1" x14ac:dyDescent="0.3">
      <c r="A3" s="3" t="s">
        <v>91</v>
      </c>
      <c r="B3" s="4"/>
      <c r="C3" s="4"/>
      <c r="D3" s="4"/>
      <c r="E3" s="4"/>
      <c r="F3" s="4"/>
      <c r="G3" s="4"/>
      <c r="H3" s="4"/>
      <c r="I3" s="92"/>
      <c r="J3" s="92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93"/>
      <c r="J4" s="93"/>
    </row>
    <row r="5" spans="1:11" ht="52.5" customHeight="1" x14ac:dyDescent="0.25">
      <c r="A5" s="89"/>
      <c r="B5" s="6"/>
      <c r="C5" s="6"/>
      <c r="D5" s="6"/>
      <c r="E5" s="6"/>
      <c r="F5" s="6"/>
      <c r="G5" s="6"/>
      <c r="H5" s="7"/>
      <c r="I5" s="94" t="s">
        <v>2</v>
      </c>
      <c r="J5" s="95"/>
      <c r="K5" s="8" t="s">
        <v>3</v>
      </c>
    </row>
    <row r="6" spans="1:11" s="15" customFormat="1" x14ac:dyDescent="0.2">
      <c r="A6" s="9" t="s">
        <v>4</v>
      </c>
      <c r="B6" s="10">
        <v>2015</v>
      </c>
      <c r="C6" s="10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2" t="s">
        <v>5</v>
      </c>
      <c r="J6" s="13" t="s">
        <v>6</v>
      </c>
      <c r="K6" s="14" t="s">
        <v>7</v>
      </c>
    </row>
    <row r="7" spans="1:11" x14ac:dyDescent="0.2">
      <c r="A7" s="16"/>
      <c r="I7" s="17"/>
      <c r="J7" s="18"/>
      <c r="K7" s="18"/>
    </row>
    <row r="8" spans="1:11" s="23" customFormat="1" x14ac:dyDescent="0.2">
      <c r="A8" s="20" t="s">
        <v>8</v>
      </c>
      <c r="B8" s="19">
        <v>297.11200000000002</v>
      </c>
      <c r="C8" s="19">
        <v>319.29000000000002</v>
      </c>
      <c r="D8" s="19">
        <v>341.01900000000001</v>
      </c>
      <c r="E8" s="19">
        <v>362.524</v>
      </c>
      <c r="F8" s="19">
        <v>380.59399999999999</v>
      </c>
      <c r="G8" s="19">
        <v>396.233</v>
      </c>
      <c r="H8" s="19">
        <v>411.87200000000001</v>
      </c>
      <c r="I8" s="21">
        <f>H8-B8</f>
        <v>114.75999999999999</v>
      </c>
      <c r="J8" s="22">
        <f>I8/B8</f>
        <v>0.38625164920972554</v>
      </c>
      <c r="K8" s="22">
        <f>I8/I63</f>
        <v>0.17705750666125655</v>
      </c>
    </row>
    <row r="9" spans="1:11" s="28" customFormat="1" x14ac:dyDescent="0.2">
      <c r="A9" s="20" t="s">
        <v>9</v>
      </c>
      <c r="B9" s="19">
        <v>103.761</v>
      </c>
      <c r="C9" s="19">
        <v>112.04600000000001</v>
      </c>
      <c r="D9" s="19">
        <v>117.866</v>
      </c>
      <c r="E9" s="19">
        <v>123.857</v>
      </c>
      <c r="F9" s="19">
        <v>129.768</v>
      </c>
      <c r="G9" s="19">
        <v>135.59899999999999</v>
      </c>
      <c r="H9" s="19">
        <v>141.84299999999999</v>
      </c>
      <c r="I9" s="21">
        <f>H9-B9</f>
        <v>38.081999999999994</v>
      </c>
      <c r="J9" s="22">
        <f>I9/B9</f>
        <v>0.36701650909301176</v>
      </c>
      <c r="K9" s="22">
        <f>I9/I63</f>
        <v>5.8754827193046109E-2</v>
      </c>
    </row>
    <row r="10" spans="1:11" s="23" customFormat="1" x14ac:dyDescent="0.2">
      <c r="A10" s="20" t="s">
        <v>57</v>
      </c>
      <c r="B10" s="19">
        <v>71.191000000000003</v>
      </c>
      <c r="C10" s="19">
        <v>75.665000000000006</v>
      </c>
      <c r="D10" s="19">
        <v>80.778999999999996</v>
      </c>
      <c r="E10" s="19">
        <v>84.117999999999995</v>
      </c>
      <c r="F10" s="19">
        <v>87.847999999999999</v>
      </c>
      <c r="G10" s="19">
        <v>92.897999999999996</v>
      </c>
      <c r="H10" s="19">
        <v>107.08199999999999</v>
      </c>
      <c r="I10" s="21">
        <f>H10-B10</f>
        <v>35.890999999999991</v>
      </c>
      <c r="J10" s="22">
        <f>I10/B10</f>
        <v>0.50415080557935676</v>
      </c>
      <c r="K10" s="22">
        <f>I10/I63</f>
        <v>5.5374442066740658E-2</v>
      </c>
    </row>
    <row r="11" spans="1:11" x14ac:dyDescent="0.2">
      <c r="A11" s="16"/>
      <c r="B11" s="25"/>
      <c r="C11" s="25"/>
      <c r="D11" s="25"/>
      <c r="E11" s="25"/>
      <c r="F11" s="25"/>
      <c r="G11" s="25"/>
      <c r="H11" s="25"/>
      <c r="I11" s="21"/>
      <c r="J11" s="31"/>
      <c r="K11" s="31"/>
    </row>
    <row r="12" spans="1:11" s="15" customFormat="1" x14ac:dyDescent="0.2">
      <c r="A12" s="33" t="s">
        <v>12</v>
      </c>
      <c r="B12" s="34">
        <f t="shared" ref="B12:H12" si="0">SUM(B8:B10)</f>
        <v>472.06400000000008</v>
      </c>
      <c r="C12" s="34">
        <f t="shared" si="0"/>
        <v>507.00100000000003</v>
      </c>
      <c r="D12" s="34">
        <f t="shared" si="0"/>
        <v>539.66399999999999</v>
      </c>
      <c r="E12" s="34">
        <f t="shared" si="0"/>
        <v>570.49900000000002</v>
      </c>
      <c r="F12" s="34">
        <f t="shared" si="0"/>
        <v>598.20999999999992</v>
      </c>
      <c r="G12" s="34">
        <f t="shared" si="0"/>
        <v>624.73</v>
      </c>
      <c r="H12" s="34">
        <f t="shared" si="0"/>
        <v>660.79700000000003</v>
      </c>
      <c r="I12" s="21">
        <f>H12-B12</f>
        <v>188.73299999999995</v>
      </c>
      <c r="J12" s="36">
        <f>I12/B12</f>
        <v>0.39980384015726661</v>
      </c>
      <c r="K12" s="36">
        <f>I12/I63</f>
        <v>0.29118677592104331</v>
      </c>
    </row>
    <row r="13" spans="1:11" x14ac:dyDescent="0.2">
      <c r="A13" s="16"/>
      <c r="B13" s="25"/>
      <c r="C13" s="25"/>
      <c r="D13" s="25"/>
      <c r="E13" s="25"/>
      <c r="F13" s="25"/>
      <c r="G13" s="25"/>
      <c r="H13" s="25"/>
      <c r="I13" s="21"/>
      <c r="J13" s="31"/>
      <c r="K13" s="31"/>
    </row>
    <row r="14" spans="1:11" s="23" customFormat="1" x14ac:dyDescent="0.2">
      <c r="A14" s="20" t="s">
        <v>13</v>
      </c>
      <c r="B14" s="19">
        <v>374.85</v>
      </c>
      <c r="C14" s="19">
        <v>391.15899999999999</v>
      </c>
      <c r="D14" s="19">
        <v>405.654</v>
      </c>
      <c r="E14" s="19">
        <v>422.32</v>
      </c>
      <c r="F14" s="19">
        <v>438.12299999999999</v>
      </c>
      <c r="G14" s="19">
        <v>450.916</v>
      </c>
      <c r="H14" s="19">
        <v>461.916</v>
      </c>
      <c r="I14" s="21">
        <f>H14-B14</f>
        <v>87.065999999999974</v>
      </c>
      <c r="J14" s="22">
        <f>I14/B14</f>
        <v>0.23226890756302512</v>
      </c>
      <c r="K14" s="22">
        <f>I14/I63</f>
        <v>0.13432980894884072</v>
      </c>
    </row>
    <row r="15" spans="1:11" s="15" customFormat="1" x14ac:dyDescent="0.2">
      <c r="A15" s="16" t="s">
        <v>58</v>
      </c>
      <c r="B15" s="25">
        <v>26.448</v>
      </c>
      <c r="C15" s="25">
        <v>28.83</v>
      </c>
      <c r="D15" s="37">
        <v>31.108000000000001</v>
      </c>
      <c r="E15" s="37">
        <v>33.534999999999997</v>
      </c>
      <c r="F15" s="37">
        <v>35.158999999999999</v>
      </c>
      <c r="G15" s="37">
        <v>37.393000000000001</v>
      </c>
      <c r="H15" s="19">
        <v>39.389000000000003</v>
      </c>
      <c r="I15" s="21">
        <f t="shared" ref="I15:I20" si="1">H15-B15</f>
        <v>12.941000000000003</v>
      </c>
      <c r="J15" s="22">
        <f t="shared" ref="J15:J20" si="2">I15/B15</f>
        <v>0.48929975801572906</v>
      </c>
      <c r="K15" s="36">
        <f>I15/I63</f>
        <v>1.9966026435197994E-2</v>
      </c>
    </row>
    <row r="16" spans="1:11" s="15" customFormat="1" x14ac:dyDescent="0.2">
      <c r="A16" s="16" t="s">
        <v>15</v>
      </c>
      <c r="B16" s="25">
        <v>24.651</v>
      </c>
      <c r="C16" s="25">
        <v>26.036000000000001</v>
      </c>
      <c r="D16" s="37">
        <v>27.547999999999998</v>
      </c>
      <c r="E16" s="37">
        <v>28.884</v>
      </c>
      <c r="F16" s="37">
        <v>30.478999999999999</v>
      </c>
      <c r="G16" s="37">
        <v>32.082000000000001</v>
      </c>
      <c r="H16" s="19">
        <v>33.408999999999999</v>
      </c>
      <c r="I16" s="21">
        <f t="shared" si="1"/>
        <v>8.7579999999999991</v>
      </c>
      <c r="J16" s="22">
        <f t="shared" si="2"/>
        <v>0.35527970467729503</v>
      </c>
      <c r="K16" s="36">
        <f>I16/I63</f>
        <v>1.3512283403095895E-2</v>
      </c>
    </row>
    <row r="17" spans="1:11" s="27" customFormat="1" x14ac:dyDescent="0.2">
      <c r="A17" s="16" t="s">
        <v>51</v>
      </c>
      <c r="B17" s="25">
        <v>321.14299999999997</v>
      </c>
      <c r="C17" s="25">
        <v>334.26799999999997</v>
      </c>
      <c r="D17" s="25">
        <v>343.86500000000001</v>
      </c>
      <c r="E17" s="25">
        <v>355.49400000000003</v>
      </c>
      <c r="F17" s="25">
        <v>363.28300000000002</v>
      </c>
      <c r="G17" s="25">
        <v>370.02300000000002</v>
      </c>
      <c r="H17" s="25">
        <v>376.78699999999998</v>
      </c>
      <c r="I17" s="21">
        <f t="shared" si="1"/>
        <v>55.644000000000005</v>
      </c>
      <c r="J17" s="22">
        <f t="shared" si="2"/>
        <v>0.17326860619723927</v>
      </c>
      <c r="K17" s="36">
        <f>I17/I63</f>
        <v>8.5850365115536439E-2</v>
      </c>
    </row>
    <row r="18" spans="1:11" s="23" customFormat="1" x14ac:dyDescent="0.2">
      <c r="A18" s="20" t="s">
        <v>18</v>
      </c>
      <c r="B18" s="19">
        <v>403.93599999999998</v>
      </c>
      <c r="C18" s="19">
        <v>414.54</v>
      </c>
      <c r="D18" s="19">
        <v>436.75599999999997</v>
      </c>
      <c r="E18" s="19">
        <v>463.47500000000002</v>
      </c>
      <c r="F18" s="19">
        <v>487.42500000000001</v>
      </c>
      <c r="G18" s="19">
        <v>508.92700000000002</v>
      </c>
      <c r="H18" s="19">
        <v>528.10599999999999</v>
      </c>
      <c r="I18" s="21">
        <f t="shared" si="1"/>
        <v>124.17000000000002</v>
      </c>
      <c r="J18" s="22">
        <f t="shared" si="2"/>
        <v>0.30740018220708237</v>
      </c>
      <c r="K18" s="22">
        <f>I18/I63</f>
        <v>0.19157572849536625</v>
      </c>
    </row>
    <row r="19" spans="1:11" s="23" customFormat="1" x14ac:dyDescent="0.2">
      <c r="A19" s="20" t="s">
        <v>16</v>
      </c>
      <c r="B19" s="19">
        <v>8.9239999999999995</v>
      </c>
      <c r="C19" s="19">
        <v>9.6029999999999998</v>
      </c>
      <c r="D19" s="19">
        <v>11.143000000000001</v>
      </c>
      <c r="E19" s="19">
        <v>12.052</v>
      </c>
      <c r="F19" s="19">
        <v>12.522</v>
      </c>
      <c r="G19" s="19">
        <v>12.992000000000001</v>
      </c>
      <c r="H19" s="19">
        <v>13.462</v>
      </c>
      <c r="I19" s="21">
        <f t="shared" si="1"/>
        <v>4.5380000000000003</v>
      </c>
      <c r="J19" s="22">
        <f t="shared" si="2"/>
        <v>0.50851636037651282</v>
      </c>
      <c r="K19" s="22">
        <f>I19/I63</f>
        <v>7.0014549078841262E-3</v>
      </c>
    </row>
    <row r="20" spans="1:11" s="23" customFormat="1" x14ac:dyDescent="0.2">
      <c r="A20" s="20" t="s">
        <v>20</v>
      </c>
      <c r="B20" s="19">
        <v>5.5</v>
      </c>
      <c r="C20" s="19">
        <v>6.2009999999999996</v>
      </c>
      <c r="D20" s="19">
        <v>6.9</v>
      </c>
      <c r="E20" s="19">
        <v>7.4</v>
      </c>
      <c r="F20" s="19">
        <v>7.7</v>
      </c>
      <c r="G20" s="19">
        <v>7.9</v>
      </c>
      <c r="H20" s="19">
        <v>8.1999999999999993</v>
      </c>
      <c r="I20" s="21">
        <f t="shared" si="1"/>
        <v>2.6999999999999993</v>
      </c>
      <c r="J20" s="22">
        <f t="shared" si="2"/>
        <v>0.4909090909090908</v>
      </c>
      <c r="K20" s="22">
        <f>I20/I63</f>
        <v>4.1656959566520792E-3</v>
      </c>
    </row>
    <row r="21" spans="1:11" s="23" customFormat="1" x14ac:dyDescent="0.2">
      <c r="A21" s="38"/>
      <c r="B21" s="19"/>
      <c r="C21" s="19"/>
      <c r="D21" s="19"/>
      <c r="E21" s="19"/>
      <c r="F21" s="19"/>
      <c r="G21" s="19"/>
      <c r="H21" s="19"/>
      <c r="I21" s="21"/>
      <c r="J21" s="22"/>
      <c r="K21" s="22"/>
    </row>
    <row r="22" spans="1:11" s="15" customFormat="1" x14ac:dyDescent="0.2">
      <c r="A22" s="33" t="s">
        <v>59</v>
      </c>
      <c r="B22" s="34">
        <f t="shared" ref="B22:H22" si="3">SUM(B14,B17,B18,B19,B20)</f>
        <v>1114.3529999999998</v>
      </c>
      <c r="C22" s="34">
        <f t="shared" si="3"/>
        <v>1155.771</v>
      </c>
      <c r="D22" s="34">
        <f t="shared" si="3"/>
        <v>1204.3180000000002</v>
      </c>
      <c r="E22" s="34">
        <f t="shared" si="3"/>
        <v>1260.7410000000002</v>
      </c>
      <c r="F22" s="34">
        <f t="shared" si="3"/>
        <v>1309.0529999999999</v>
      </c>
      <c r="G22" s="34">
        <f t="shared" si="3"/>
        <v>1350.758</v>
      </c>
      <c r="H22" s="34">
        <f t="shared" si="3"/>
        <v>1388.471</v>
      </c>
      <c r="I22" s="21">
        <f>H22-B22</f>
        <v>274.11800000000017</v>
      </c>
      <c r="J22" s="36">
        <f>I22/B22</f>
        <v>0.24598847941361507</v>
      </c>
      <c r="K22" s="36">
        <f>I22/I63</f>
        <v>0.42292305342427988</v>
      </c>
    </row>
    <row r="23" spans="1:11" x14ac:dyDescent="0.2">
      <c r="A23" s="16"/>
      <c r="B23" s="25"/>
      <c r="C23" s="25"/>
      <c r="D23" s="25"/>
      <c r="E23" s="25"/>
      <c r="F23" s="25"/>
      <c r="G23" s="25"/>
      <c r="H23" s="25"/>
      <c r="I23" s="21"/>
      <c r="J23" s="31"/>
      <c r="K23" s="31"/>
    </row>
    <row r="24" spans="1:11" s="15" customFormat="1" x14ac:dyDescent="0.2">
      <c r="A24" s="16" t="s">
        <v>60</v>
      </c>
      <c r="B24" s="25">
        <v>121.10599999999999</v>
      </c>
      <c r="C24" s="25">
        <v>137.88</v>
      </c>
      <c r="D24" s="25">
        <v>150.08500000000001</v>
      </c>
      <c r="E24" s="25">
        <v>157.982</v>
      </c>
      <c r="F24" s="25">
        <v>163.851</v>
      </c>
      <c r="G24" s="25">
        <v>166.952</v>
      </c>
      <c r="H24" s="25">
        <v>168.67099999999999</v>
      </c>
      <c r="I24" s="21">
        <f>H24-B24</f>
        <v>47.564999999999998</v>
      </c>
      <c r="J24" s="36">
        <f>I24/B24</f>
        <v>0.39275510709626277</v>
      </c>
      <c r="K24" s="36">
        <f>I24/I63</f>
        <v>7.338567710302081E-2</v>
      </c>
    </row>
    <row r="25" spans="1:11" s="28" customFormat="1" x14ac:dyDescent="0.2">
      <c r="A25" s="20" t="s">
        <v>61</v>
      </c>
      <c r="B25" s="19">
        <v>142.93</v>
      </c>
      <c r="C25" s="19">
        <v>153.858</v>
      </c>
      <c r="D25" s="19">
        <v>167.095</v>
      </c>
      <c r="E25" s="19">
        <v>176.983</v>
      </c>
      <c r="F25" s="19">
        <v>185.21199999999999</v>
      </c>
      <c r="G25" s="19">
        <v>191.91900000000001</v>
      </c>
      <c r="H25" s="19">
        <v>197.209</v>
      </c>
      <c r="I25" s="21">
        <f t="shared" ref="I25:I29" si="4">H25-B25</f>
        <v>54.278999999999996</v>
      </c>
      <c r="J25" s="36">
        <f t="shared" ref="J25:J30" si="5">I25/B25</f>
        <v>0.37975932274539981</v>
      </c>
      <c r="K25" s="22">
        <f>I25/I63</f>
        <v>8.374437438189565E-2</v>
      </c>
    </row>
    <row r="26" spans="1:11" s="28" customFormat="1" x14ac:dyDescent="0.2">
      <c r="A26" s="20" t="s">
        <v>25</v>
      </c>
      <c r="B26" s="19">
        <v>13.635999999999999</v>
      </c>
      <c r="C26" s="19">
        <v>14.231</v>
      </c>
      <c r="D26" s="19">
        <v>14.997</v>
      </c>
      <c r="E26" s="19">
        <v>15.43</v>
      </c>
      <c r="F26" s="19">
        <v>15.736000000000001</v>
      </c>
      <c r="G26" s="19">
        <v>16.044</v>
      </c>
      <c r="H26" s="19">
        <v>16.353999999999999</v>
      </c>
      <c r="I26" s="21">
        <f t="shared" si="4"/>
        <v>2.718</v>
      </c>
      <c r="J26" s="36">
        <f t="shared" si="5"/>
        <v>0.19932531534174244</v>
      </c>
      <c r="K26" s="22">
        <f>I26/I63</f>
        <v>4.1934672630297605E-3</v>
      </c>
    </row>
    <row r="27" spans="1:11" s="15" customFormat="1" x14ac:dyDescent="0.2">
      <c r="A27" s="16" t="s">
        <v>62</v>
      </c>
      <c r="B27" s="25">
        <v>4.5069999999999997</v>
      </c>
      <c r="C27" s="25">
        <v>5.0359999999999996</v>
      </c>
      <c r="D27" s="25">
        <v>5.0359999999999996</v>
      </c>
      <c r="E27" s="25">
        <v>5.0359999999999996</v>
      </c>
      <c r="F27" s="19">
        <v>5.0359999999999996</v>
      </c>
      <c r="G27" s="19">
        <v>5.0359999999999996</v>
      </c>
      <c r="H27" s="19">
        <v>5.0359999999999996</v>
      </c>
      <c r="I27" s="21">
        <f t="shared" si="4"/>
        <v>0.52899999999999991</v>
      </c>
      <c r="J27" s="36">
        <f t="shared" si="5"/>
        <v>0.11737297537164409</v>
      </c>
      <c r="K27" s="36">
        <f>I27/I63</f>
        <v>8.1616783743294452E-4</v>
      </c>
    </row>
    <row r="28" spans="1:11" s="23" customFormat="1" x14ac:dyDescent="0.2">
      <c r="A28" s="20" t="s">
        <v>11</v>
      </c>
      <c r="B28" s="19">
        <v>53.658999999999999</v>
      </c>
      <c r="C28" s="19">
        <v>60.302</v>
      </c>
      <c r="D28" s="19">
        <v>65.528999999999996</v>
      </c>
      <c r="E28" s="19">
        <v>72.911000000000001</v>
      </c>
      <c r="F28" s="19">
        <v>78.605999999999995</v>
      </c>
      <c r="G28" s="19">
        <v>83.426000000000002</v>
      </c>
      <c r="H28" s="19">
        <v>92.162999999999997</v>
      </c>
      <c r="I28" s="21">
        <f t="shared" si="4"/>
        <v>38.503999999999998</v>
      </c>
      <c r="J28" s="36">
        <f t="shared" si="5"/>
        <v>0.7175683482733558</v>
      </c>
      <c r="K28" s="22">
        <f>I28/I63</f>
        <v>5.9405910042567296E-2</v>
      </c>
    </row>
    <row r="29" spans="1:11" s="27" customFormat="1" x14ac:dyDescent="0.2">
      <c r="A29" s="16" t="s">
        <v>28</v>
      </c>
      <c r="B29" s="25">
        <v>89.462000000000003</v>
      </c>
      <c r="C29" s="25">
        <v>99.01</v>
      </c>
      <c r="D29" s="25">
        <v>107.934</v>
      </c>
      <c r="E29" s="25">
        <v>115.066</v>
      </c>
      <c r="F29" s="25">
        <v>121.133</v>
      </c>
      <c r="G29" s="25">
        <v>126.539</v>
      </c>
      <c r="H29" s="19">
        <v>131.167</v>
      </c>
      <c r="I29" s="21">
        <f t="shared" si="4"/>
        <v>41.704999999999998</v>
      </c>
      <c r="J29" s="36">
        <f t="shared" si="5"/>
        <v>0.4661755829290648</v>
      </c>
      <c r="K29" s="36">
        <f>I29/I63</f>
        <v>6.434457402673148E-2</v>
      </c>
    </row>
    <row r="30" spans="1:11" s="41" customFormat="1" x14ac:dyDescent="0.2">
      <c r="A30" s="16" t="s">
        <v>65</v>
      </c>
      <c r="B30" s="32">
        <v>27.268999999999998</v>
      </c>
      <c r="C30" s="32">
        <v>30.863</v>
      </c>
      <c r="D30" s="32">
        <v>34.116999999999997</v>
      </c>
      <c r="E30" s="32">
        <v>35.241999999999997</v>
      </c>
      <c r="F30" s="32">
        <v>35.912999999999997</v>
      </c>
      <c r="G30" s="32">
        <v>36.631</v>
      </c>
      <c r="H30" s="19">
        <v>36.744999999999997</v>
      </c>
      <c r="I30" s="21">
        <f>H30-B30</f>
        <v>9.4759999999999991</v>
      </c>
      <c r="J30" s="36">
        <f t="shared" si="5"/>
        <v>0.34750082511276542</v>
      </c>
      <c r="K30" s="36">
        <f>I30/I63</f>
        <v>1.4620049957494486E-2</v>
      </c>
    </row>
    <row r="31" spans="1:11" x14ac:dyDescent="0.2">
      <c r="A31" s="38"/>
      <c r="B31" s="19"/>
      <c r="C31" s="19"/>
      <c r="D31" s="19"/>
      <c r="E31" s="19"/>
      <c r="F31" s="19"/>
      <c r="G31" s="19"/>
      <c r="H31" s="19"/>
      <c r="I31" s="21"/>
      <c r="J31" s="22"/>
      <c r="K31" s="22"/>
    </row>
    <row r="32" spans="1:11" s="41" customFormat="1" x14ac:dyDescent="0.2">
      <c r="A32" s="33" t="s">
        <v>30</v>
      </c>
      <c r="B32" s="34">
        <f t="shared" ref="B32" si="6">SUM(B24,B25,B26,B27,B28,B29)</f>
        <v>425.3</v>
      </c>
      <c r="C32" s="34">
        <f t="shared" ref="C32:H32" si="7">SUM(C24,C25,C26,C27,C28,C29)</f>
        <v>470.31700000000001</v>
      </c>
      <c r="D32" s="34">
        <f t="shared" si="7"/>
        <v>510.67600000000004</v>
      </c>
      <c r="E32" s="34">
        <f t="shared" si="7"/>
        <v>543.40800000000002</v>
      </c>
      <c r="F32" s="34">
        <f t="shared" si="7"/>
        <v>569.57399999999996</v>
      </c>
      <c r="G32" s="34">
        <f t="shared" si="7"/>
        <v>589.91599999999994</v>
      </c>
      <c r="H32" s="34">
        <f t="shared" si="7"/>
        <v>610.6</v>
      </c>
      <c r="I32" s="21">
        <f>H32-B32</f>
        <v>185.3</v>
      </c>
      <c r="J32" s="36">
        <f>I32/B32</f>
        <v>0.43569245238655069</v>
      </c>
      <c r="K32" s="36">
        <f>I32/I63</f>
        <v>0.28589017065467798</v>
      </c>
    </row>
    <row r="33" spans="1:11" s="41" customFormat="1" x14ac:dyDescent="0.2">
      <c r="A33" s="38"/>
      <c r="B33" s="19"/>
      <c r="C33" s="19"/>
      <c r="D33" s="19"/>
      <c r="E33" s="19"/>
      <c r="F33" s="19"/>
      <c r="G33" s="19"/>
      <c r="H33" s="19"/>
      <c r="I33" s="21"/>
      <c r="J33" s="22"/>
      <c r="K33" s="22"/>
    </row>
    <row r="34" spans="1:11" s="41" customFormat="1" ht="12.75" customHeight="1" x14ac:dyDescent="0.2">
      <c r="A34" s="20" t="s">
        <v>66</v>
      </c>
      <c r="B34" s="19">
        <v>206.441</v>
      </c>
      <c r="C34" s="19">
        <v>213.50399999999999</v>
      </c>
      <c r="D34" s="19">
        <v>220.565</v>
      </c>
      <c r="E34" s="19">
        <v>227.626</v>
      </c>
      <c r="F34" s="19">
        <v>234.64699999999999</v>
      </c>
      <c r="G34" s="19">
        <v>241.542</v>
      </c>
      <c r="H34" s="19">
        <v>245.92400000000001</v>
      </c>
      <c r="I34" s="21">
        <f>H34-B34</f>
        <v>39.483000000000004</v>
      </c>
      <c r="J34" s="22">
        <f>I34/B34</f>
        <v>0.19125561298385496</v>
      </c>
      <c r="K34" s="43" t="s">
        <v>27</v>
      </c>
    </row>
    <row r="35" spans="1:11" s="41" customFormat="1" ht="12.75" customHeight="1" x14ac:dyDescent="0.2">
      <c r="A35" s="20" t="s">
        <v>67</v>
      </c>
      <c r="B35" s="19">
        <v>62.218000000000004</v>
      </c>
      <c r="C35" s="19">
        <v>64.225999999999999</v>
      </c>
      <c r="D35" s="19">
        <v>65.98</v>
      </c>
      <c r="E35" s="19">
        <v>67.599999999999994</v>
      </c>
      <c r="F35" s="19">
        <v>69.162000000000006</v>
      </c>
      <c r="G35" s="19">
        <v>70.668000000000006</v>
      </c>
      <c r="H35" s="19">
        <v>72.174000000000007</v>
      </c>
      <c r="I35" s="21">
        <f>H35-B35</f>
        <v>9.9560000000000031</v>
      </c>
      <c r="J35" s="22">
        <f t="shared" ref="J35:J36" si="8">I35/B35</f>
        <v>0.1600180012215115</v>
      </c>
      <c r="K35" s="43" t="s">
        <v>27</v>
      </c>
    </row>
    <row r="36" spans="1:11" s="41" customFormat="1" ht="12.75" customHeight="1" x14ac:dyDescent="0.2">
      <c r="A36" s="20" t="s">
        <v>68</v>
      </c>
      <c r="B36" s="19">
        <v>111.753</v>
      </c>
      <c r="C36" s="19">
        <v>122.78100000000001</v>
      </c>
      <c r="D36" s="19">
        <v>131.398</v>
      </c>
      <c r="E36" s="19">
        <v>136.34299999999999</v>
      </c>
      <c r="F36" s="19">
        <v>138.96</v>
      </c>
      <c r="G36" s="19">
        <v>139.697</v>
      </c>
      <c r="H36" s="19">
        <v>140.434</v>
      </c>
      <c r="I36" s="21">
        <f>H36-B36</f>
        <v>28.680999999999997</v>
      </c>
      <c r="J36" s="22">
        <f t="shared" si="8"/>
        <v>0.25664635401286762</v>
      </c>
      <c r="K36" s="43" t="s">
        <v>27</v>
      </c>
    </row>
    <row r="37" spans="1:11" s="41" customFormat="1" ht="13.5" x14ac:dyDescent="0.25">
      <c r="A37" s="38"/>
      <c r="B37" s="19"/>
      <c r="C37" s="19"/>
      <c r="D37" s="19"/>
      <c r="E37" s="19"/>
      <c r="F37" s="19"/>
      <c r="G37" s="19"/>
      <c r="H37" s="19"/>
      <c r="I37" s="21"/>
      <c r="J37" s="85"/>
      <c r="K37" s="43"/>
    </row>
    <row r="38" spans="1:11" s="41" customFormat="1" x14ac:dyDescent="0.2">
      <c r="A38" s="33" t="s">
        <v>31</v>
      </c>
      <c r="B38" s="39">
        <f t="shared" ref="B38:H38" si="9">SUM(B34:B36)</f>
        <v>380.41199999999998</v>
      </c>
      <c r="C38" s="39">
        <f t="shared" si="9"/>
        <v>400.51100000000002</v>
      </c>
      <c r="D38" s="39">
        <f t="shared" si="9"/>
        <v>417.94299999999998</v>
      </c>
      <c r="E38" s="39">
        <f t="shared" si="9"/>
        <v>431.56899999999996</v>
      </c>
      <c r="F38" s="39">
        <f t="shared" si="9"/>
        <v>442.76900000000001</v>
      </c>
      <c r="G38" s="39">
        <f t="shared" si="9"/>
        <v>451.90700000000004</v>
      </c>
      <c r="H38" s="39">
        <f t="shared" si="9"/>
        <v>458.53200000000004</v>
      </c>
      <c r="I38" s="21">
        <f>H38-B38</f>
        <v>78.120000000000061</v>
      </c>
      <c r="J38" s="22">
        <f>SUM(I38/B38)</f>
        <v>0.20535629790858351</v>
      </c>
      <c r="K38" s="43" t="s">
        <v>27</v>
      </c>
    </row>
    <row r="39" spans="1:11" s="41" customFormat="1" x14ac:dyDescent="0.2">
      <c r="A39" s="33" t="s">
        <v>32</v>
      </c>
      <c r="B39" s="19"/>
      <c r="C39" s="19"/>
      <c r="D39" s="19"/>
      <c r="E39" s="19"/>
      <c r="F39" s="19"/>
      <c r="G39" s="19"/>
      <c r="H39" s="19"/>
      <c r="I39" s="21"/>
      <c r="J39" s="22"/>
      <c r="K39" s="43"/>
    </row>
    <row r="40" spans="1:11" s="41" customFormat="1" x14ac:dyDescent="0.2">
      <c r="A40" s="38"/>
      <c r="B40" s="19"/>
      <c r="C40" s="19"/>
      <c r="D40" s="19"/>
      <c r="E40" s="19"/>
      <c r="F40" s="19"/>
      <c r="G40" s="19"/>
      <c r="H40" s="19"/>
      <c r="I40" s="21"/>
      <c r="J40" s="22"/>
      <c r="K40" s="43"/>
    </row>
    <row r="41" spans="1:11" s="41" customFormat="1" x14ac:dyDescent="0.2">
      <c r="A41" s="16" t="s">
        <v>69</v>
      </c>
      <c r="B41" s="19">
        <v>8.9589999999999996</v>
      </c>
      <c r="C41" s="19">
        <v>10.494999999999999</v>
      </c>
      <c r="D41" s="19">
        <v>12.015000000000001</v>
      </c>
      <c r="E41" s="19">
        <v>13.955</v>
      </c>
      <c r="F41" s="19">
        <v>14.257999999999999</v>
      </c>
      <c r="G41" s="19">
        <v>14.561</v>
      </c>
      <c r="H41" s="19">
        <v>14.867000000000001</v>
      </c>
      <c r="I41" s="21">
        <f>H41-B41</f>
        <v>5.9080000000000013</v>
      </c>
      <c r="J41" s="22">
        <f>SUM(I41/B41)</f>
        <v>0.6594485991740151</v>
      </c>
      <c r="K41" s="43" t="s">
        <v>27</v>
      </c>
    </row>
    <row r="42" spans="1:11" s="41" customFormat="1" x14ac:dyDescent="0.2">
      <c r="A42" s="16" t="s">
        <v>70</v>
      </c>
      <c r="B42" s="19">
        <v>44.859000000000002</v>
      </c>
      <c r="C42" s="19">
        <v>51.933999999999997</v>
      </c>
      <c r="D42" s="19">
        <v>58.984000000000002</v>
      </c>
      <c r="E42" s="19">
        <v>68.388000000000005</v>
      </c>
      <c r="F42" s="19">
        <v>74.75</v>
      </c>
      <c r="G42" s="19">
        <v>81.111999999999995</v>
      </c>
      <c r="H42" s="19">
        <v>87.475999999999999</v>
      </c>
      <c r="I42" s="21">
        <f>H42-B42</f>
        <v>42.616999999999997</v>
      </c>
      <c r="J42" s="22">
        <f t="shared" ref="J42:J45" si="10">SUM(I42/B42)</f>
        <v>0.95002117746717485</v>
      </c>
      <c r="K42" s="43" t="s">
        <v>27</v>
      </c>
    </row>
    <row r="43" spans="1:11" s="41" customFormat="1" x14ac:dyDescent="0.2">
      <c r="A43" s="48" t="s">
        <v>35</v>
      </c>
      <c r="B43" s="29">
        <v>34.898000000000003</v>
      </c>
      <c r="C43" s="29">
        <v>41.430999999999997</v>
      </c>
      <c r="D43" s="29">
        <v>47.94</v>
      </c>
      <c r="E43" s="29">
        <v>56.168999999999997</v>
      </c>
      <c r="F43" s="29">
        <v>58.24</v>
      </c>
      <c r="G43" s="29">
        <v>60.311</v>
      </c>
      <c r="H43" s="19">
        <v>62.383000000000003</v>
      </c>
      <c r="I43" s="21">
        <f>H43-B43</f>
        <v>27.484999999999999</v>
      </c>
      <c r="J43" s="22">
        <f t="shared" si="10"/>
        <v>0.78758095019771901</v>
      </c>
      <c r="K43" s="43" t="s">
        <v>27</v>
      </c>
    </row>
    <row r="44" spans="1:11" s="41" customFormat="1" x14ac:dyDescent="0.2">
      <c r="A44" s="20" t="s">
        <v>71</v>
      </c>
      <c r="B44" s="19">
        <v>46.32</v>
      </c>
      <c r="C44" s="19">
        <v>59.453000000000003</v>
      </c>
      <c r="D44" s="19">
        <v>72.548000000000002</v>
      </c>
      <c r="E44" s="19">
        <v>76.207999999999998</v>
      </c>
      <c r="F44" s="19">
        <v>86.384</v>
      </c>
      <c r="G44" s="19">
        <v>96.56</v>
      </c>
      <c r="H44" s="19">
        <v>106.723</v>
      </c>
      <c r="I44" s="21">
        <f>H44-B44</f>
        <v>60.402999999999999</v>
      </c>
      <c r="J44" s="22">
        <f t="shared" si="10"/>
        <v>1.3040371329879101</v>
      </c>
      <c r="K44" s="40" t="s">
        <v>27</v>
      </c>
    </row>
    <row r="45" spans="1:11" s="41" customFormat="1" x14ac:dyDescent="0.2">
      <c r="A45" s="16" t="s">
        <v>72</v>
      </c>
      <c r="B45" s="19">
        <v>9.2829999999999995</v>
      </c>
      <c r="C45" s="19">
        <v>9.3979999999999997</v>
      </c>
      <c r="D45" s="19">
        <v>9.5060000000000002</v>
      </c>
      <c r="E45" s="19">
        <v>11.255000000000001</v>
      </c>
      <c r="F45" s="19">
        <v>11.771000000000001</v>
      </c>
      <c r="G45" s="19">
        <v>12.287000000000001</v>
      </c>
      <c r="H45" s="19">
        <v>12.805</v>
      </c>
      <c r="I45" s="21">
        <f>H45-B45</f>
        <v>3.5220000000000002</v>
      </c>
      <c r="J45" s="22">
        <f t="shared" si="10"/>
        <v>0.37940321016912643</v>
      </c>
      <c r="K45" s="43" t="s">
        <v>27</v>
      </c>
    </row>
    <row r="46" spans="1:11" s="41" customFormat="1" ht="13.5" x14ac:dyDescent="0.25">
      <c r="A46" s="33"/>
      <c r="B46" s="86"/>
      <c r="C46" s="86"/>
      <c r="D46" s="86"/>
      <c r="E46" s="86"/>
      <c r="F46" s="86"/>
      <c r="G46" s="86"/>
      <c r="H46" s="86"/>
      <c r="I46" s="21"/>
      <c r="J46" s="85"/>
      <c r="K46" s="43"/>
    </row>
    <row r="47" spans="1:11" s="41" customFormat="1" x14ac:dyDescent="0.2">
      <c r="A47" s="33" t="s">
        <v>31</v>
      </c>
      <c r="B47" s="39">
        <f t="shared" ref="B47:H47" si="11">SUM(B41,B43,B44,B45)</f>
        <v>99.46</v>
      </c>
      <c r="C47" s="39">
        <f t="shared" si="11"/>
        <v>120.77699999999999</v>
      </c>
      <c r="D47" s="39">
        <f t="shared" si="11"/>
        <v>142.00899999999999</v>
      </c>
      <c r="E47" s="39">
        <f t="shared" si="11"/>
        <v>157.58699999999999</v>
      </c>
      <c r="F47" s="39">
        <f t="shared" si="11"/>
        <v>170.65300000000002</v>
      </c>
      <c r="G47" s="39">
        <f t="shared" si="11"/>
        <v>183.71900000000002</v>
      </c>
      <c r="H47" s="39">
        <f t="shared" si="11"/>
        <v>196.77800000000002</v>
      </c>
      <c r="I47" s="21">
        <f>H47-B47</f>
        <v>97.318000000000026</v>
      </c>
      <c r="J47" s="22">
        <f>SUM(I47/B47)</f>
        <v>0.97846370400160898</v>
      </c>
      <c r="K47" s="43" t="s">
        <v>27</v>
      </c>
    </row>
    <row r="48" spans="1:11" s="41" customFormat="1" ht="13.5" x14ac:dyDescent="0.25">
      <c r="A48" s="33" t="s">
        <v>37</v>
      </c>
      <c r="B48" s="86"/>
      <c r="C48" s="86"/>
      <c r="D48" s="86"/>
      <c r="E48" s="86"/>
      <c r="F48" s="86"/>
      <c r="G48" s="86"/>
      <c r="H48" s="86"/>
      <c r="I48" s="21"/>
      <c r="J48" s="85"/>
      <c r="K48" s="43"/>
    </row>
    <row r="49" spans="1:11" s="41" customFormat="1" ht="13.5" x14ac:dyDescent="0.25">
      <c r="A49" s="33"/>
      <c r="B49" s="86"/>
      <c r="C49" s="86"/>
      <c r="D49" s="86"/>
      <c r="E49" s="86"/>
      <c r="F49" s="86"/>
      <c r="G49" s="86"/>
      <c r="H49" s="86"/>
      <c r="I49" s="21"/>
      <c r="J49" s="85"/>
      <c r="K49" s="43"/>
    </row>
    <row r="50" spans="1:11" s="23" customFormat="1" x14ac:dyDescent="0.2">
      <c r="A50" s="20" t="s">
        <v>73</v>
      </c>
      <c r="B50" s="19">
        <v>31.895</v>
      </c>
      <c r="C50" s="19">
        <v>33.902999999999999</v>
      </c>
      <c r="D50" s="19">
        <v>35.703000000000003</v>
      </c>
      <c r="E50" s="19">
        <v>36.945999999999998</v>
      </c>
      <c r="F50" s="19">
        <v>37.555999999999997</v>
      </c>
      <c r="G50" s="19">
        <v>37.65</v>
      </c>
      <c r="H50" s="19">
        <v>37.911999999999999</v>
      </c>
      <c r="I50" s="21">
        <f>H50-B50</f>
        <v>6.0169999999999995</v>
      </c>
      <c r="J50" s="36">
        <f>I50/B50</f>
        <v>0.18865025866123217</v>
      </c>
      <c r="K50" s="40" t="s">
        <v>27</v>
      </c>
    </row>
    <row r="51" spans="1:11" s="41" customFormat="1" x14ac:dyDescent="0.2">
      <c r="A51" s="16" t="s">
        <v>74</v>
      </c>
      <c r="B51" s="25">
        <v>40.259</v>
      </c>
      <c r="C51" s="25">
        <v>43.621000000000002</v>
      </c>
      <c r="D51" s="25">
        <v>47.216999999999999</v>
      </c>
      <c r="E51" s="25">
        <v>51.768000000000001</v>
      </c>
      <c r="F51" s="25">
        <v>54.911999999999999</v>
      </c>
      <c r="G51" s="25">
        <v>57.956000000000003</v>
      </c>
      <c r="H51" s="25">
        <v>61.06</v>
      </c>
      <c r="I51" s="21">
        <f>H51-B51</f>
        <v>20.801000000000002</v>
      </c>
      <c r="J51" s="36">
        <f t="shared" ref="J51:J54" si="12">I51/B51</f>
        <v>0.51667950023597209</v>
      </c>
      <c r="K51" s="43" t="s">
        <v>27</v>
      </c>
    </row>
    <row r="52" spans="1:11" s="41" customFormat="1" x14ac:dyDescent="0.2">
      <c r="A52" s="16" t="s">
        <v>38</v>
      </c>
      <c r="B52" s="25">
        <v>5.62</v>
      </c>
      <c r="C52" s="25">
        <v>5.7140000000000004</v>
      </c>
      <c r="D52" s="25">
        <v>5.9390000000000001</v>
      </c>
      <c r="E52" s="25">
        <v>6.1660000000000004</v>
      </c>
      <c r="F52" s="25">
        <v>6.3360000000000003</v>
      </c>
      <c r="G52" s="25">
        <v>6.5069999999999997</v>
      </c>
      <c r="H52" s="25">
        <v>6.68</v>
      </c>
      <c r="I52" s="21">
        <f>H52-B52</f>
        <v>1.0599999999999996</v>
      </c>
      <c r="J52" s="36">
        <f t="shared" si="12"/>
        <v>0.18861209964412803</v>
      </c>
      <c r="K52" s="43" t="s">
        <v>27</v>
      </c>
    </row>
    <row r="53" spans="1:11" s="41" customFormat="1" x14ac:dyDescent="0.2">
      <c r="A53" s="16" t="s">
        <v>39</v>
      </c>
      <c r="B53" s="25">
        <v>24.617999999999999</v>
      </c>
      <c r="C53" s="25">
        <v>26.443999999999999</v>
      </c>
      <c r="D53" s="25">
        <v>28.27</v>
      </c>
      <c r="E53" s="25">
        <v>30.096</v>
      </c>
      <c r="F53" s="25">
        <v>31.922000000000001</v>
      </c>
      <c r="G53" s="25">
        <v>33.747999999999998</v>
      </c>
      <c r="H53" s="25">
        <v>35.573999999999998</v>
      </c>
      <c r="I53" s="21">
        <f>H53-B53</f>
        <v>10.956</v>
      </c>
      <c r="J53" s="36">
        <f t="shared" si="12"/>
        <v>0.44504021447721182</v>
      </c>
      <c r="K53" s="43" t="s">
        <v>27</v>
      </c>
    </row>
    <row r="54" spans="1:11" s="41" customFormat="1" x14ac:dyDescent="0.2">
      <c r="A54" s="16" t="s">
        <v>40</v>
      </c>
      <c r="B54" s="25">
        <v>21.614999999999998</v>
      </c>
      <c r="C54" s="25">
        <v>23.459</v>
      </c>
      <c r="D54" s="25">
        <v>25.138999999999999</v>
      </c>
      <c r="E54" s="25">
        <v>26.725999999999999</v>
      </c>
      <c r="F54" s="25">
        <v>28.297999999999998</v>
      </c>
      <c r="G54" s="25">
        <v>29.742000000000001</v>
      </c>
      <c r="H54" s="25">
        <v>31.187999999999999</v>
      </c>
      <c r="I54" s="21">
        <f>H54-B54</f>
        <v>9.5730000000000004</v>
      </c>
      <c r="J54" s="36">
        <f t="shared" si="12"/>
        <v>0.44288688410825822</v>
      </c>
      <c r="K54" s="43" t="s">
        <v>27</v>
      </c>
    </row>
    <row r="55" spans="1:11" s="41" customFormat="1" ht="13.5" x14ac:dyDescent="0.25">
      <c r="A55" s="33"/>
      <c r="B55" s="19"/>
      <c r="C55" s="19"/>
      <c r="D55" s="19"/>
      <c r="E55" s="19"/>
      <c r="F55" s="19"/>
      <c r="G55" s="19"/>
      <c r="H55" s="19"/>
      <c r="I55" s="21"/>
      <c r="J55" s="85"/>
      <c r="K55" s="43"/>
    </row>
    <row r="56" spans="1:11" s="41" customFormat="1" x14ac:dyDescent="0.2">
      <c r="A56" s="33" t="s">
        <v>41</v>
      </c>
      <c r="B56" s="39">
        <f t="shared" ref="B56:H56" si="13">SUM(B50:B54)</f>
        <v>124.00699999999999</v>
      </c>
      <c r="C56" s="39">
        <f t="shared" si="13"/>
        <v>133.14099999999999</v>
      </c>
      <c r="D56" s="39">
        <f t="shared" si="13"/>
        <v>142.268</v>
      </c>
      <c r="E56" s="39">
        <f t="shared" si="13"/>
        <v>151.702</v>
      </c>
      <c r="F56" s="39">
        <f t="shared" si="13"/>
        <v>159.024</v>
      </c>
      <c r="G56" s="39">
        <f t="shared" si="13"/>
        <v>165.60299999999998</v>
      </c>
      <c r="H56" s="39">
        <f t="shared" si="13"/>
        <v>172.41399999999999</v>
      </c>
      <c r="I56" s="21">
        <f>H56-B56</f>
        <v>48.406999999999996</v>
      </c>
      <c r="J56" s="22">
        <f>SUM(I56/B56)</f>
        <v>0.39035699597603363</v>
      </c>
      <c r="K56" s="43" t="s">
        <v>27</v>
      </c>
    </row>
    <row r="57" spans="1:11" x14ac:dyDescent="0.2">
      <c r="A57" s="33" t="s">
        <v>42</v>
      </c>
      <c r="B57" s="19"/>
      <c r="C57" s="19"/>
      <c r="D57" s="19"/>
      <c r="E57" s="19"/>
      <c r="F57" s="19"/>
      <c r="G57" s="19"/>
      <c r="H57" s="19"/>
      <c r="I57" s="21"/>
      <c r="J57" s="22"/>
      <c r="K57" s="74"/>
    </row>
    <row r="58" spans="1:11" x14ac:dyDescent="0.2">
      <c r="A58" s="33"/>
      <c r="B58" s="34"/>
      <c r="C58" s="34"/>
      <c r="D58" s="34"/>
      <c r="E58" s="34"/>
      <c r="F58" s="34"/>
      <c r="G58" s="34"/>
      <c r="H58" s="34"/>
      <c r="I58" s="21"/>
      <c r="J58" s="36"/>
      <c r="K58" s="36"/>
    </row>
    <row r="59" spans="1:11" x14ac:dyDescent="0.2">
      <c r="A59" s="35" t="s">
        <v>43</v>
      </c>
      <c r="B59" s="34">
        <f>SUM(B9+B10+B18+B19+B20+B24+B25+B26+B27+B41+B43+B44+B45+B52+B53)</f>
        <v>1005.189</v>
      </c>
      <c r="C59" s="34">
        <f t="shared" ref="C59:H59" si="14">SUM(C9+C10+C18+C19+C20+C24+C25+C26+C27+C41+C43+C44+C45+C52+C53)</f>
        <v>1081.9949999999997</v>
      </c>
      <c r="D59" s="34">
        <f t="shared" si="14"/>
        <v>1166.875</v>
      </c>
      <c r="E59" s="34">
        <f t="shared" si="14"/>
        <v>1240.1820000000002</v>
      </c>
      <c r="F59" s="34">
        <f t="shared" si="14"/>
        <v>1304.0090000000002</v>
      </c>
      <c r="G59" s="34">
        <f t="shared" si="14"/>
        <v>1362.241</v>
      </c>
      <c r="H59" s="34">
        <f t="shared" si="14"/>
        <v>1424.9950000000003</v>
      </c>
      <c r="I59" s="21">
        <f>H59-B59</f>
        <v>419.80600000000038</v>
      </c>
      <c r="J59" s="36">
        <f>I59/B59</f>
        <v>0.41763887189374377</v>
      </c>
      <c r="K59" s="75">
        <f>I59/I63</f>
        <v>0.64769783584380924</v>
      </c>
    </row>
    <row r="60" spans="1:11" x14ac:dyDescent="0.2">
      <c r="A60" s="35"/>
      <c r="B60" s="34"/>
      <c r="C60" s="34"/>
      <c r="D60" s="34"/>
      <c r="E60" s="34"/>
      <c r="F60" s="34"/>
      <c r="G60" s="34"/>
      <c r="H60" s="34"/>
      <c r="I60" s="21"/>
      <c r="J60" s="36"/>
      <c r="K60" s="75"/>
    </row>
    <row r="61" spans="1:11" x14ac:dyDescent="0.2">
      <c r="A61" s="35" t="s">
        <v>44</v>
      </c>
      <c r="B61" s="34">
        <f>SUM(B14+B17+B28+B29+B34+B35+B36+B50+B51)</f>
        <v>1291.6799999999998</v>
      </c>
      <c r="C61" s="34">
        <f t="shared" ref="C61:H61" si="15">SUM(C14+C17+C28+C29+C34+C35+C36+C50+C51)</f>
        <v>1362.7740000000001</v>
      </c>
      <c r="D61" s="34">
        <f t="shared" si="15"/>
        <v>1423.845</v>
      </c>
      <c r="E61" s="34">
        <f t="shared" si="15"/>
        <v>1486.0740000000001</v>
      </c>
      <c r="F61" s="34">
        <f t="shared" si="15"/>
        <v>1536.3820000000001</v>
      </c>
      <c r="G61" s="34">
        <f t="shared" si="15"/>
        <v>1578.4170000000001</v>
      </c>
      <c r="H61" s="34">
        <f t="shared" si="15"/>
        <v>1619.5369999999998</v>
      </c>
      <c r="I61" s="21">
        <f>H61-B61</f>
        <v>327.85699999999997</v>
      </c>
      <c r="J61" s="36">
        <f>I61/B61</f>
        <v>0.25382215409389325</v>
      </c>
      <c r="K61" s="75">
        <f>I61/I63</f>
        <v>0.50583428861484481</v>
      </c>
    </row>
    <row r="62" spans="1:11" s="15" customFormat="1" x14ac:dyDescent="0.2">
      <c r="A62" s="16"/>
      <c r="B62" s="25"/>
      <c r="C62" s="25"/>
      <c r="D62" s="25"/>
      <c r="E62" s="25"/>
      <c r="F62" s="25"/>
      <c r="G62" s="25"/>
      <c r="H62" s="25"/>
      <c r="I62" s="21"/>
      <c r="J62" s="31"/>
      <c r="K62" s="76"/>
    </row>
    <row r="63" spans="1:11" s="15" customFormat="1" x14ac:dyDescent="0.2">
      <c r="A63" s="51" t="s">
        <v>45</v>
      </c>
      <c r="B63" s="52">
        <f t="shared" ref="B63:H63" si="16">SUM(B8,B9,B10,B14,B17,B18,B19,B20,B24,B25,B26,B27,B28,B29)</f>
        <v>2011.7170000000001</v>
      </c>
      <c r="C63" s="52">
        <f t="shared" si="16"/>
        <v>2133.0889999999999</v>
      </c>
      <c r="D63" s="52">
        <f t="shared" si="16"/>
        <v>2254.6579999999999</v>
      </c>
      <c r="E63" s="52">
        <f t="shared" si="16"/>
        <v>2374.6479999999997</v>
      </c>
      <c r="F63" s="52">
        <f t="shared" si="16"/>
        <v>2476.8369999999995</v>
      </c>
      <c r="G63" s="52">
        <f t="shared" si="16"/>
        <v>2565.404</v>
      </c>
      <c r="H63" s="52">
        <f t="shared" si="16"/>
        <v>2659.8679999999995</v>
      </c>
      <c r="I63" s="87">
        <f>H63-B63</f>
        <v>648.15099999999939</v>
      </c>
      <c r="J63" s="53">
        <f>SUM(I63/B63)</f>
        <v>0.32218796182564413</v>
      </c>
      <c r="K63" s="75">
        <f>SUM(I63/I63)</f>
        <v>1</v>
      </c>
    </row>
    <row r="64" spans="1:11" s="15" customFormat="1" x14ac:dyDescent="0.2">
      <c r="A64" s="16"/>
      <c r="B64" s="25"/>
      <c r="C64" s="25"/>
      <c r="D64" s="25"/>
      <c r="E64" s="25"/>
      <c r="F64" s="25"/>
      <c r="G64" s="25"/>
      <c r="H64" s="25"/>
      <c r="I64" s="21"/>
      <c r="J64" s="31"/>
      <c r="K64" s="76"/>
    </row>
    <row r="65" spans="1:11" s="49" customFormat="1" x14ac:dyDescent="0.2">
      <c r="A65" s="54" t="s">
        <v>46</v>
      </c>
      <c r="B65" s="52">
        <f t="shared" ref="B65:H65" si="17">SUM(B8,B9,B10,B14,B17,B18,B19,B20,B24,B25,B26,B27,B50,B28,B29,B44,B34,B35,B36,B41,B43,B45,B51,B52,B53,B54)</f>
        <v>2615.5959999999995</v>
      </c>
      <c r="C65" s="52">
        <f t="shared" si="17"/>
        <v>2787.518</v>
      </c>
      <c r="D65" s="52">
        <f t="shared" si="17"/>
        <v>2956.8779999999997</v>
      </c>
      <c r="E65" s="52">
        <f t="shared" si="17"/>
        <v>3115.5059999999999</v>
      </c>
      <c r="F65" s="52">
        <f t="shared" si="17"/>
        <v>3249.282999999999</v>
      </c>
      <c r="G65" s="52">
        <f t="shared" si="17"/>
        <v>3366.6330000000007</v>
      </c>
      <c r="H65" s="55">
        <f t="shared" si="17"/>
        <v>3487.5919999999992</v>
      </c>
      <c r="I65" s="88">
        <f>H65-B65</f>
        <v>871.99599999999964</v>
      </c>
      <c r="J65" s="57">
        <f>I65/B65</f>
        <v>0.33338329007996642</v>
      </c>
      <c r="K65" s="58"/>
    </row>
    <row r="66" spans="1:11" s="49" customFormat="1" ht="9.75" x14ac:dyDescent="0.15">
      <c r="A66" s="49" t="s">
        <v>47</v>
      </c>
      <c r="I66" s="63"/>
    </row>
    <row r="67" spans="1:11" s="49" customFormat="1" ht="9.75" x14ac:dyDescent="0.15">
      <c r="A67" s="49" t="s">
        <v>75</v>
      </c>
      <c r="I67" s="63"/>
    </row>
    <row r="68" spans="1:11" s="49" customFormat="1" ht="9.75" x14ac:dyDescent="0.15">
      <c r="A68" s="49" t="s">
        <v>78</v>
      </c>
      <c r="I68" s="63"/>
    </row>
    <row r="69" spans="1:11" s="49" customFormat="1" ht="9.75" x14ac:dyDescent="0.15">
      <c r="A69" s="49" t="s">
        <v>77</v>
      </c>
      <c r="I69" s="63"/>
    </row>
    <row r="70" spans="1:11" s="49" customFormat="1" ht="9.75" x14ac:dyDescent="0.15">
      <c r="A70" s="49" t="s">
        <v>63</v>
      </c>
      <c r="I70" s="63"/>
    </row>
    <row r="71" spans="1:11" s="49" customFormat="1" ht="9.75" x14ac:dyDescent="0.15">
      <c r="A71" s="49" t="s">
        <v>76</v>
      </c>
      <c r="I71" s="63"/>
    </row>
    <row r="72" spans="1:11" s="49" customFormat="1" ht="9.75" x14ac:dyDescent="0.15">
      <c r="I72" s="63"/>
    </row>
    <row r="73" spans="1:11" x14ac:dyDescent="0.2">
      <c r="B73" s="26"/>
      <c r="C73" s="26"/>
      <c r="D73" s="26"/>
      <c r="E73" s="26"/>
      <c r="F73" s="26"/>
      <c r="G73" s="26"/>
      <c r="H73" s="26"/>
      <c r="I73" s="63"/>
      <c r="J73" s="49"/>
      <c r="K73" s="49"/>
    </row>
    <row r="74" spans="1:11" x14ac:dyDescent="0.2">
      <c r="B74" s="26"/>
      <c r="C74" s="26"/>
      <c r="D74" s="26"/>
      <c r="E74" s="26"/>
      <c r="F74" s="26"/>
      <c r="G74" s="26"/>
      <c r="H74" s="26"/>
      <c r="I74" s="63"/>
      <c r="J74" s="49"/>
      <c r="K74" s="49"/>
    </row>
    <row r="76" spans="1:11" x14ac:dyDescent="0.2">
      <c r="A76" s="49"/>
    </row>
    <row r="77" spans="1:11" x14ac:dyDescent="0.2">
      <c r="A77" s="49"/>
    </row>
    <row r="78" spans="1:11" x14ac:dyDescent="0.2">
      <c r="A78" s="49"/>
    </row>
    <row r="80" spans="1:11" x14ac:dyDescent="0.2">
      <c r="A80" s="49"/>
    </row>
    <row r="81" spans="2:10" x14ac:dyDescent="0.2">
      <c r="B81" s="25"/>
      <c r="C81" s="25"/>
      <c r="D81" s="25"/>
      <c r="E81" s="25"/>
      <c r="F81" s="25"/>
      <c r="G81" s="25"/>
      <c r="H81" s="25"/>
      <c r="I81" s="25"/>
      <c r="J81" s="42"/>
    </row>
    <row r="82" spans="2:10" x14ac:dyDescent="0.2">
      <c r="B82" s="25"/>
      <c r="C82" s="25"/>
      <c r="D82" s="25"/>
      <c r="E82" s="25"/>
      <c r="F82" s="25"/>
      <c r="G82" s="25"/>
      <c r="H82" s="25"/>
      <c r="I82" s="25"/>
      <c r="J82" s="42"/>
    </row>
  </sheetData>
  <mergeCells count="2">
    <mergeCell ref="I2:J4"/>
    <mergeCell ref="I5:J5"/>
  </mergeCells>
  <pageMargins left="0.7" right="0.7" top="0.75" bottom="0.75" header="0.3" footer="0.3"/>
  <pageSetup scale="72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Round 9.1 Employment</vt:lpstr>
      <vt:lpstr>Round 9.1 Population</vt:lpstr>
      <vt:lpstr>Round 9.1 Households</vt:lpstr>
      <vt:lpstr>'Round 9.1 Employment'!Print_Area</vt:lpstr>
      <vt:lpstr>'Round 9.1 Households'!Print_Area</vt:lpstr>
      <vt:lpstr>'Round 9.1 Population'!Print_Area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2018-08-28T17:11:10Z</cp:lastPrinted>
  <dcterms:created xsi:type="dcterms:W3CDTF">2017-03-27T18:42:57Z</dcterms:created>
  <dcterms:modified xsi:type="dcterms:W3CDTF">2018-10-03T17:52:20Z</dcterms:modified>
</cp:coreProperties>
</file>