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480" yWindow="120" windowWidth="20730" windowHeight="11700"/>
  </bookViews>
  <sheets>
    <sheet name="FY14 UASI Final List" sheetId="7" r:id="rId1"/>
    <sheet name="14 ETOP list" sheetId="6" r:id="rId2"/>
    <sheet name="FY14 Project Snapshot" sheetId="4" r:id="rId3"/>
  </sheets>
  <definedNames>
    <definedName name="_xlnm.Print_Area" localSheetId="2">'FY14 Project Snapshot'!$A$1:$D$81</definedName>
    <definedName name="_xlnm.Print_Area" localSheetId="0">'FY14 UASI Final List'!$A$1:$E$74</definedName>
  </definedNames>
  <calcPr calcId="145621"/>
</workbook>
</file>

<file path=xl/calcChain.xml><?xml version="1.0" encoding="utf-8"?>
<calcChain xmlns="http://schemas.openxmlformats.org/spreadsheetml/2006/main">
  <c r="D87" i="7" l="1"/>
  <c r="D86" i="7"/>
  <c r="D85" i="7"/>
  <c r="D84" i="7"/>
  <c r="D79" i="7"/>
  <c r="D78" i="7"/>
  <c r="E74" i="7" l="1"/>
  <c r="D74" i="7"/>
  <c r="D16" i="6" l="1"/>
  <c r="E82" i="4" l="1"/>
  <c r="F82" i="4"/>
  <c r="D37" i="4" l="1"/>
  <c r="D51" i="4"/>
  <c r="D52" i="4" l="1"/>
  <c r="D67" i="4"/>
</calcChain>
</file>

<file path=xl/sharedStrings.xml><?xml version="1.0" encoding="utf-8"?>
<sst xmlns="http://schemas.openxmlformats.org/spreadsheetml/2006/main" count="442" uniqueCount="237">
  <si>
    <t>1.1#01-03</t>
  </si>
  <si>
    <t>Bundle - DC, Fairfax, Montgomery</t>
  </si>
  <si>
    <t>1.1#05</t>
  </si>
  <si>
    <t>DC Water and Sewer Authority</t>
  </si>
  <si>
    <t>1.1#08</t>
  </si>
  <si>
    <t>1.2#01</t>
  </si>
  <si>
    <t>Fairfax County Dept. of Information Technology</t>
  </si>
  <si>
    <t>1.2#05</t>
  </si>
  <si>
    <t>DC Office of the Chief Technology Officer</t>
  </si>
  <si>
    <t>2.1#01</t>
  </si>
  <si>
    <t>Fairfax County Office of Emergency Management</t>
  </si>
  <si>
    <t>2.1#02</t>
  </si>
  <si>
    <t>City of Alexandria Fire Department</t>
  </si>
  <si>
    <t>2.1#03</t>
  </si>
  <si>
    <t>University of Maryland - CATT Lab</t>
  </si>
  <si>
    <t>2.1#05</t>
  </si>
  <si>
    <t>Metropolitan Washington Council of Governments (MWCOG)</t>
  </si>
  <si>
    <t>2.2#01</t>
  </si>
  <si>
    <t>2.2#03</t>
  </si>
  <si>
    <t>2.2#04</t>
  </si>
  <si>
    <t>DC HSEMA</t>
  </si>
  <si>
    <t>2.3#01</t>
  </si>
  <si>
    <t>Fairfax County Police</t>
  </si>
  <si>
    <t>2.3#02</t>
  </si>
  <si>
    <t>Montgomery County Office of Emergency Management and Homeland Security (OEMHS)</t>
  </si>
  <si>
    <t>2.3#04</t>
  </si>
  <si>
    <t>DC MPD</t>
  </si>
  <si>
    <t>2.3#05</t>
  </si>
  <si>
    <t>2.3#06</t>
  </si>
  <si>
    <t>NCR Intelligence Fusion Centers</t>
  </si>
  <si>
    <t>2.3#08</t>
  </si>
  <si>
    <t>Maryland State Police (MSP)</t>
  </si>
  <si>
    <t>2.3#10</t>
  </si>
  <si>
    <t>2.3#12</t>
  </si>
  <si>
    <t>Montgomery County Police</t>
  </si>
  <si>
    <t>2.4#01</t>
  </si>
  <si>
    <t>2.4#02</t>
  </si>
  <si>
    <t>2.4#03</t>
  </si>
  <si>
    <t>3.2#03</t>
  </si>
  <si>
    <t>3.3#01</t>
  </si>
  <si>
    <t>4.1#01-10</t>
  </si>
  <si>
    <t>Bundle - DC, MD, VA, Montgomery, Prince George's, Arlington, Alexandria, Fairfax, Loudoun, Prince William</t>
  </si>
  <si>
    <t>ETOP</t>
  </si>
  <si>
    <t>4.1#11-18</t>
  </si>
  <si>
    <t>Bundle - DC,  Montgomery, Prince George's, Arlington, Alexandria, Fairfax, Loudoun, Prince William</t>
  </si>
  <si>
    <t>4.1#19</t>
  </si>
  <si>
    <t>Fairfax County Fire and Rescue Dept.</t>
  </si>
  <si>
    <t>4.1#21-32</t>
  </si>
  <si>
    <t>Bundle - DC, MD, VA, Montgomery, Prince George's, Arlington, Alexandria, Fairfax, Loudoun, Prince William, City of Fairfax, Manassas</t>
  </si>
  <si>
    <t>4.1#33</t>
  </si>
  <si>
    <t>University of Maryland - CHHS</t>
  </si>
  <si>
    <t>4.1#37</t>
  </si>
  <si>
    <t>Northern Virginia Hospital Alliance (on behalf of NVERS)</t>
  </si>
  <si>
    <t>NVERS Operationalization (Planning, Organization and Sustainment)</t>
  </si>
  <si>
    <t>4.1#38</t>
  </si>
  <si>
    <t>4.1#39</t>
  </si>
  <si>
    <t>DC Homeland Security and Emergency Management Agency (HSEMA)</t>
  </si>
  <si>
    <t>4.1#44</t>
  </si>
  <si>
    <t>4.2#01</t>
  </si>
  <si>
    <t>Arlington County Fire Department</t>
  </si>
  <si>
    <t>4.2#02</t>
  </si>
  <si>
    <t>DC FEMS</t>
  </si>
  <si>
    <t>4.2#09</t>
  </si>
  <si>
    <t>4.2#11</t>
  </si>
  <si>
    <t>City of Alexandria Police Department</t>
  </si>
  <si>
    <t>4.2#18</t>
  </si>
  <si>
    <t>Arlington County Police Department</t>
  </si>
  <si>
    <t>4.3#01</t>
  </si>
  <si>
    <t>Bundle - DC,  Montgomery, Prince George's, Arlington, Alexandria, Fairfax, Loudoun, Prince William, City of Fairfax</t>
  </si>
  <si>
    <t>4.4#01</t>
  </si>
  <si>
    <t>Johns Hopkins University - Applied Physics Lab (JHUAPL)</t>
  </si>
  <si>
    <t>4.4#02</t>
  </si>
  <si>
    <t>4.4#03</t>
  </si>
  <si>
    <t>Prince William County Health District</t>
  </si>
  <si>
    <t>4.4#04-08</t>
  </si>
  <si>
    <t>Bundle - DC, NVERS, MIEMSS, Montgomery, Prince George's</t>
  </si>
  <si>
    <t>4.5#01</t>
  </si>
  <si>
    <t>American Red Cross of the NCR</t>
  </si>
  <si>
    <t>4.5#03</t>
  </si>
  <si>
    <t>DC Department of Transportation</t>
  </si>
  <si>
    <t>Exercise and Training Operations Panel Overarching Program</t>
  </si>
  <si>
    <t>2.2#05</t>
  </si>
  <si>
    <t>United Way of the NCR</t>
  </si>
  <si>
    <t>3.1#01</t>
  </si>
  <si>
    <t>Virginia Department of Emergency Management (VDEM)</t>
  </si>
  <si>
    <t>4.1#36</t>
  </si>
  <si>
    <t>4.1#45</t>
  </si>
  <si>
    <t>Montgomery County Corrections</t>
  </si>
  <si>
    <t>4.2#12</t>
  </si>
  <si>
    <t>4.5#04</t>
  </si>
  <si>
    <t>Maryland State Highways Administration</t>
  </si>
  <si>
    <t>1.1#14</t>
  </si>
  <si>
    <t>DC Fire/EMS</t>
  </si>
  <si>
    <t>1.2#03</t>
  </si>
  <si>
    <t>3.2#02</t>
  </si>
  <si>
    <t>3.2#05</t>
  </si>
  <si>
    <t>3.3#02</t>
  </si>
  <si>
    <t>3.3#04</t>
  </si>
  <si>
    <t>1.1#06</t>
  </si>
  <si>
    <t>1.1#12</t>
  </si>
  <si>
    <t>Prince George's County Police</t>
  </si>
  <si>
    <t>1.2#04</t>
  </si>
  <si>
    <t>All Hazards Consortium (AHC)</t>
  </si>
  <si>
    <t>2.3#09</t>
  </si>
  <si>
    <t>3.2#01</t>
  </si>
  <si>
    <t>4.2#04</t>
  </si>
  <si>
    <t>Virginia State Police (VSP)</t>
  </si>
  <si>
    <t>Next Generation 9-1-1 Study and Plan for the NCR</t>
  </si>
  <si>
    <t>Top Priority NCR Critical Infrastructure Protection:  Water Systems</t>
  </si>
  <si>
    <t>Bomb Squad Sustainment</t>
  </si>
  <si>
    <t>Virginia VIISE - Critical Infrastructure Information Expansion</t>
  </si>
  <si>
    <t>Disaster Debris Plans and Resource Assessment Report</t>
  </si>
  <si>
    <t>Cyber Security Planning for Response and Recovery Supply Chain</t>
  </si>
  <si>
    <t>Regional Energy Assurance Planning</t>
  </si>
  <si>
    <t>Satellite phones for Chiefs, Deputy Chiefs &amp; Command Vehicles</t>
  </si>
  <si>
    <t>ID #</t>
  </si>
  <si>
    <t>Project Title</t>
  </si>
  <si>
    <t>Subgrantee</t>
  </si>
  <si>
    <t>Radio Cache  - DC_MD_VA (Continuation)</t>
  </si>
  <si>
    <t>DC Water Portable Radios</t>
  </si>
  <si>
    <t>EOC &amp; ECC Communications Satellite Phones (Continuation)</t>
  </si>
  <si>
    <t xml:space="preserve">Interoperable Communications Infrastructure Sustainment (NCR Net) </t>
  </si>
  <si>
    <t>GIS Data Exchange and CAD2GIS Tool</t>
  </si>
  <si>
    <t>WebEOC Maintenance</t>
  </si>
  <si>
    <t>Alexandria EOC Audio Visual System Upgrades</t>
  </si>
  <si>
    <t>RITIS Operations and Maintenance (Continuation)</t>
  </si>
  <si>
    <t>Text Alert Notifications (Continuation)</t>
  </si>
  <si>
    <t>RITIS Public Information Ops and Maintenance</t>
  </si>
  <si>
    <t>Public Awareness Campaign for Wireless Communication During Emergencies</t>
  </si>
  <si>
    <t>AFIS Maintenance</t>
  </si>
  <si>
    <t>LInX Maintenance</t>
  </si>
  <si>
    <t>License Plate Reader Program (Continuation)</t>
  </si>
  <si>
    <t>Fingerprint Card Record Digitization</t>
  </si>
  <si>
    <t>Intelligence Fusion Center Analysts - WRTAC, MCAC, NVRIC (Continuation)</t>
  </si>
  <si>
    <t>TAC Intelligence Integration and Analysis Tool</t>
  </si>
  <si>
    <t>Secure Video Sharing to First Responders (Continuation)</t>
  </si>
  <si>
    <t>Composite Sketch Software for NCR Police Agencies</t>
  </si>
  <si>
    <t>CAD to CAD Data Sharing (Continuation)</t>
  </si>
  <si>
    <t>Emergency Communications Backup - NCR 9-1-1 Centers</t>
  </si>
  <si>
    <t>Nationals Park Risk Assessment</t>
  </si>
  <si>
    <t>Exercise &amp; Training Officers - 10 Jurisdictions (Continuation)</t>
  </si>
  <si>
    <t>NIMS Compliance Officer - 8 Jurisdictions (Continuation)</t>
  </si>
  <si>
    <t>Incident Management Team (Continuation)</t>
  </si>
  <si>
    <t>Regional Planning - 12 Jurisdictions (Continuation)</t>
  </si>
  <si>
    <t>Regional Planning Coordination (Continuation)</t>
  </si>
  <si>
    <t>Metro Station Emergency Response and Evacuation Plans (EREP)</t>
  </si>
  <si>
    <t>CBRNE Detection Maintenance (Continuation)</t>
  </si>
  <si>
    <t xml:space="preserve">Heavy Transportation Rescue Lifting Equipment </t>
  </si>
  <si>
    <t>Hazmat Response Team Incident Management Software</t>
  </si>
  <si>
    <t>Thermal Imaging Equipment for Canine Handlers</t>
  </si>
  <si>
    <t>Tactical Team Gas Mask &amp; Communications Enhancement</t>
  </si>
  <si>
    <t>Tactical Team Communication-Negotiations Unit Enhancements</t>
  </si>
  <si>
    <t>Volunteer &amp; Citizen Corps Programs - 9 Jurisdictions (Continuation)</t>
  </si>
  <si>
    <t>ESSENCE Syndromic Surveillance Network  (Continuation)</t>
  </si>
  <si>
    <t>ESSENCE Syndromic Surveillance Network -Enhancements</t>
  </si>
  <si>
    <t>Medical Countermeasures Automated Screening</t>
  </si>
  <si>
    <t>Patient Tracking System - DC_MD_VA (Continuation)</t>
  </si>
  <si>
    <t>Mass Care Cache Maintenance</t>
  </si>
  <si>
    <t>Backup Power for Traffic Signals</t>
  </si>
  <si>
    <t>2-1-1 System Maintenance</t>
  </si>
  <si>
    <t>Corrections Evacuation Planning under MAOP</t>
  </si>
  <si>
    <t>Technical Rescue PPE</t>
  </si>
  <si>
    <t>Preventative Radiological/Nuclear Detection (PRND) Maritime Enhancement</t>
  </si>
  <si>
    <t>Evacuation Support Trailers</t>
  </si>
  <si>
    <t>Radio Cache  - DC (Enhancement)</t>
  </si>
  <si>
    <t>Cyber Security Physical Enhancements</t>
  </si>
  <si>
    <t>Resilient Power Systems for Critical Infrastructure in the NCR</t>
  </si>
  <si>
    <t>DC Water Radio System Upgrade</t>
  </si>
  <si>
    <t>Broadband Datacast Systems Interoperability CONOPS and SOP</t>
  </si>
  <si>
    <t>Police In-Car Video Systems - Montgomery (MCPD Dash Cams)</t>
  </si>
  <si>
    <t>Regional Recovery Resource Web Portal</t>
  </si>
  <si>
    <t>Search &amp; Rescue Tactical EMS Equipment - VSP</t>
  </si>
  <si>
    <t>National Strategic Plan for Information Management</t>
  </si>
  <si>
    <t>NCR PMO</t>
  </si>
  <si>
    <t>TOTAL CATEGORIES A &amp; B</t>
  </si>
  <si>
    <t xml:space="preserve">TOTAL CATEGORY A (Guaranteed Funding) </t>
  </si>
  <si>
    <t>TOTAL CATEGORY B (Likely Funding through FY14 Funds or Reprogramming)</t>
  </si>
  <si>
    <t>TOTAL CATEGORY C (Limited Chance for Funding Except for Reprogramming)</t>
  </si>
  <si>
    <t>Category A (Guaranteed Funding)</t>
  </si>
  <si>
    <t>Category C (Limited Chance for Funding Except for Reprogramming)</t>
  </si>
  <si>
    <t>Projects Not Recommended for Funding in FY14 at April 21 SPG-CAO Meeting (Former Orange and Red)</t>
  </si>
  <si>
    <t>N/A</t>
  </si>
  <si>
    <t>Regional Information Collection and Coordination Center (IC3) Program (Con)</t>
  </si>
  <si>
    <t>FUNDING APPROVED</t>
  </si>
  <si>
    <t>TOTAL APPROVED</t>
  </si>
  <si>
    <t>TOTAL DEFERED</t>
  </si>
  <si>
    <t>DEFERRED</t>
  </si>
  <si>
    <t>Sustainment</t>
  </si>
  <si>
    <t>4,9,10 - Fire</t>
  </si>
  <si>
    <t>New</t>
  </si>
  <si>
    <t>2- CIOs</t>
  </si>
  <si>
    <t>1.1#11</t>
  </si>
  <si>
    <t>DC Office of Unified Communications (OUC)</t>
  </si>
  <si>
    <t>Radio System Planning Training and Exercise - DC</t>
  </si>
  <si>
    <t>4.1#34</t>
  </si>
  <si>
    <t>RITIS Enhancements for Exercise and Training Support</t>
  </si>
  <si>
    <t>1 - Transportation; ETOP</t>
  </si>
  <si>
    <t>4.2#13</t>
  </si>
  <si>
    <t>DC Dept. of the Environment</t>
  </si>
  <si>
    <t>HazMat Training for DC DOE Response Staff</t>
  </si>
  <si>
    <t>4.2#14</t>
  </si>
  <si>
    <t>Swiftwater Rescue Training</t>
  </si>
  <si>
    <t>Continuation</t>
  </si>
  <si>
    <t>4.2#15</t>
  </si>
  <si>
    <t>WMD Operations Training for First Responders</t>
  </si>
  <si>
    <t>DC Homeland Security and Emergency  Management  Agency (HSEMA)</t>
  </si>
  <si>
    <t xml:space="preserve">Private Sector Exercise Module Development (PSEMD) 
</t>
  </si>
  <si>
    <t xml:space="preserve">ETOP </t>
  </si>
  <si>
    <t>Metropolitan Washington Council of Governments</t>
  </si>
  <si>
    <t>National Capitol Region Tactical (SWAT) Response to 
Multi-Site Critical Incidents</t>
  </si>
  <si>
    <t xml:space="preserve">Virginia Polytechnic Institute and State University (VA 
Tech) 
</t>
  </si>
  <si>
    <t xml:space="preserve">ETOP Building Non-profit Recovery Resource 
Capacity Training 
</t>
  </si>
  <si>
    <t>RESF-5</t>
  </si>
  <si>
    <t>Fairfax County Office of Emergency 
Management</t>
  </si>
  <si>
    <t>World Police and Fire Games Training and 
Exercises</t>
  </si>
  <si>
    <t>Fairfax County Fire and Rescue 
Department</t>
  </si>
  <si>
    <t xml:space="preserve">Capital Shield Exercise 
</t>
  </si>
  <si>
    <t>RESF-4,9,10 Fire…</t>
  </si>
  <si>
    <t>Senior Leadership Seminar</t>
  </si>
  <si>
    <t xml:space="preserve">
Montgomery County OEMHS</t>
  </si>
  <si>
    <t>On-Target Basic and Advanced Detection Course</t>
  </si>
  <si>
    <t>Disaster Debris Tabletop Exercise</t>
  </si>
  <si>
    <t>3B Solid Waste</t>
  </si>
  <si>
    <t>Montgomery County Police Department</t>
  </si>
  <si>
    <t>Night Vision Tactical Training</t>
  </si>
  <si>
    <t>Project #</t>
  </si>
  <si>
    <t>Request</t>
  </si>
  <si>
    <t>New/Sust</t>
  </si>
  <si>
    <t>ESF/RPWG</t>
  </si>
  <si>
    <t>TOTAL</t>
  </si>
  <si>
    <t>Amount Requested</t>
  </si>
  <si>
    <t>Category B (Funding Through FY14 Grants or Reprogramming</t>
  </si>
  <si>
    <t>DC Emergency Response System - Sustainment (DC ERS) (part 1)</t>
  </si>
  <si>
    <t>Maryland Emergency Response System (ERS) Operationalization and Coordination (part 1)</t>
  </si>
  <si>
    <t>Maryland Emergency Response System (ERS) (part 2)</t>
  </si>
  <si>
    <t>DC Emergency Response System - Sustainment (DC ERS) (part 2)</t>
  </si>
  <si>
    <t>ETOP (multiple subgrantees)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</si>
</sst>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$-409]* #,##0_);_([$$-409]* \(#,##0\);_([$$-409]* &quot;-&quot;_);_(@_)"/>
    <numFmt numFmtId="165" formatCode="_(&quot;$&quot;* #,##0_);_(&quot;$&quot;* \(#,##0\);_(&quot;$&quot;* &quot;-&quot;??_);_(@_)"/>
    <numFmt numFmtId="166" formatCode="&quot;$&quot;#,##0"/>
    <numFmt numFmtId="167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Font="0" applyBorder="0" applyAlignment="0" applyProtection="0">
      <alignment horizontal="left"/>
    </xf>
    <xf numFmtId="0" fontId="2" fillId="4" borderId="3" applyNumberFormat="0" applyFont="0" applyBorder="0" applyAlignment="0">
      <alignment horizontal="center" vertical="center" wrapText="1"/>
    </xf>
  </cellStyleXfs>
  <cellXfs count="119">
    <xf numFmtId="0" fontId="0" fillId="0" borderId="0" xfId="0"/>
    <xf numFmtId="0" fontId="4" fillId="5" borderId="5" xfId="0" applyFont="1" applyFill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vertical="center" wrapText="1"/>
    </xf>
    <xf numFmtId="0" fontId="5" fillId="3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0" fontId="7" fillId="3" borderId="0" xfId="0" applyFont="1" applyFill="1"/>
    <xf numFmtId="0" fontId="8" fillId="0" borderId="0" xfId="0" applyFont="1"/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42" fontId="5" fillId="3" borderId="2" xfId="1" applyNumberFormat="1" applyFont="1" applyFill="1" applyBorder="1" applyAlignment="1">
      <alignment vertical="center" wrapText="1"/>
    </xf>
    <xf numFmtId="42" fontId="5" fillId="3" borderId="4" xfId="1" applyNumberFormat="1" applyFont="1" applyFill="1" applyBorder="1" applyAlignment="1">
      <alignment vertical="center" wrapText="1"/>
    </xf>
    <xf numFmtId="164" fontId="5" fillId="3" borderId="4" xfId="2" applyNumberFormat="1" applyFont="1" applyFill="1" applyBorder="1" applyAlignment="1">
      <alignment vertical="center" wrapText="1"/>
    </xf>
    <xf numFmtId="42" fontId="6" fillId="3" borderId="4" xfId="1" applyNumberFormat="1" applyFont="1" applyFill="1" applyBorder="1" applyAlignment="1">
      <alignment vertical="center" wrapText="1"/>
    </xf>
    <xf numFmtId="0" fontId="9" fillId="5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42" fontId="4" fillId="5" borderId="15" xfId="1" applyNumberFormat="1" applyFont="1" applyFill="1" applyBorder="1" applyAlignment="1">
      <alignment vertical="center" wrapText="1"/>
    </xf>
    <xf numFmtId="42" fontId="10" fillId="6" borderId="15" xfId="1" applyNumberFormat="1" applyFont="1" applyFill="1" applyBorder="1" applyAlignment="1">
      <alignment vertical="center" wrapText="1"/>
    </xf>
    <xf numFmtId="42" fontId="4" fillId="0" borderId="0" xfId="0" applyNumberFormat="1" applyFont="1" applyAlignment="1"/>
    <xf numFmtId="0" fontId="5" fillId="6" borderId="3" xfId="4" applyFont="1" applyFill="1" applyBorder="1" applyAlignment="1">
      <alignment horizontal="center" vertical="center" wrapText="1"/>
    </xf>
    <xf numFmtId="0" fontId="6" fillId="6" borderId="4" xfId="4" applyFont="1" applyFill="1" applyBorder="1" applyAlignment="1">
      <alignment vertical="center" wrapText="1"/>
    </xf>
    <xf numFmtId="42" fontId="5" fillId="6" borderId="4" xfId="4" applyNumberFormat="1" applyFont="1" applyFill="1" applyBorder="1" applyAlignment="1">
      <alignment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vertical="center" wrapText="1"/>
    </xf>
    <xf numFmtId="42" fontId="5" fillId="6" borderId="4" xfId="1" applyNumberFormat="1" applyFont="1" applyFill="1" applyBorder="1" applyAlignment="1">
      <alignment vertical="center" wrapText="1"/>
    </xf>
    <xf numFmtId="165" fontId="5" fillId="6" borderId="4" xfId="4" applyNumberFormat="1" applyFont="1" applyFill="1" applyBorder="1" applyAlignment="1">
      <alignment vertical="center" wrapText="1"/>
    </xf>
    <xf numFmtId="0" fontId="6" fillId="6" borderId="2" xfId="0" applyFont="1" applyFill="1" applyBorder="1" applyAlignment="1">
      <alignment vertical="center" wrapText="1"/>
    </xf>
    <xf numFmtId="42" fontId="5" fillId="6" borderId="2" xfId="1" applyNumberFormat="1" applyFont="1" applyFill="1" applyBorder="1" applyAlignment="1">
      <alignment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42" fontId="6" fillId="0" borderId="4" xfId="1" applyNumberFormat="1" applyFont="1" applyFill="1" applyBorder="1" applyAlignment="1">
      <alignment vertical="center" wrapText="1"/>
    </xf>
    <xf numFmtId="42" fontId="5" fillId="0" borderId="4" xfId="1" applyNumberFormat="1" applyFont="1" applyFill="1" applyBorder="1" applyAlignment="1">
      <alignment vertical="center" wrapText="1"/>
    </xf>
    <xf numFmtId="0" fontId="5" fillId="0" borderId="4" xfId="0" applyFont="1" applyBorder="1"/>
    <xf numFmtId="166" fontId="5" fillId="0" borderId="4" xfId="0" applyNumberFormat="1" applyFont="1" applyBorder="1"/>
    <xf numFmtId="0" fontId="4" fillId="0" borderId="2" xfId="0" applyFont="1" applyBorder="1"/>
    <xf numFmtId="0" fontId="5" fillId="3" borderId="4" xfId="0" applyFont="1" applyFill="1" applyBorder="1"/>
    <xf numFmtId="0" fontId="5" fillId="0" borderId="0" xfId="0" applyFont="1" applyAlignment="1">
      <alignment horizontal="right"/>
    </xf>
    <xf numFmtId="42" fontId="5" fillId="0" borderId="0" xfId="0" applyNumberFormat="1" applyFont="1"/>
    <xf numFmtId="0" fontId="8" fillId="4" borderId="0" xfId="0" applyFont="1" applyFill="1"/>
    <xf numFmtId="0" fontId="5" fillId="4" borderId="0" xfId="0" applyFont="1" applyFill="1"/>
    <xf numFmtId="0" fontId="7" fillId="4" borderId="0" xfId="0" applyFont="1" applyFill="1"/>
    <xf numFmtId="0" fontId="8" fillId="4" borderId="4" xfId="0" applyFont="1" applyFill="1" applyBorder="1"/>
    <xf numFmtId="6" fontId="3" fillId="0" borderId="0" xfId="0" applyNumberFormat="1" applyFont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6" fontId="0" fillId="0" borderId="21" xfId="0" applyNumberForma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6" fontId="0" fillId="0" borderId="4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6" fontId="0" fillId="0" borderId="9" xfId="0" applyNumberFormat="1" applyBorder="1" applyAlignment="1">
      <alignment vertical="center" wrapText="1"/>
    </xf>
    <xf numFmtId="0" fontId="3" fillId="0" borderId="22" xfId="0" applyFont="1" applyBorder="1"/>
    <xf numFmtId="0" fontId="3" fillId="0" borderId="23" xfId="0" applyFont="1" applyBorder="1"/>
    <xf numFmtId="0" fontId="3" fillId="0" borderId="0" xfId="0" applyFont="1" applyAlignment="1">
      <alignment horizontal="right" vertical="center" wrapText="1"/>
    </xf>
    <xf numFmtId="166" fontId="5" fillId="0" borderId="0" xfId="0" applyNumberFormat="1" applyFont="1"/>
    <xf numFmtId="6" fontId="4" fillId="0" borderId="0" xfId="0" applyNumberFormat="1" applyFont="1"/>
    <xf numFmtId="166" fontId="4" fillId="0" borderId="0" xfId="0" applyNumberFormat="1" applyFont="1"/>
    <xf numFmtId="0" fontId="4" fillId="0" borderId="0" xfId="0" applyFont="1"/>
    <xf numFmtId="0" fontId="5" fillId="8" borderId="4" xfId="4" applyFont="1" applyFill="1" applyBorder="1" applyAlignment="1">
      <alignment horizontal="left" vertical="center" wrapText="1"/>
    </xf>
    <xf numFmtId="0" fontId="5" fillId="8" borderId="4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vertical="center" wrapText="1"/>
    </xf>
    <xf numFmtId="42" fontId="5" fillId="0" borderId="11" xfId="1" applyNumberFormat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 wrapText="1"/>
    </xf>
    <xf numFmtId="42" fontId="6" fillId="0" borderId="11" xfId="1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42" fontId="6" fillId="0" borderId="2" xfId="1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4" fillId="5" borderId="24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vertical="center" wrapText="1"/>
    </xf>
    <xf numFmtId="42" fontId="5" fillId="3" borderId="21" xfId="1" applyNumberFormat="1" applyFont="1" applyFill="1" applyBorder="1" applyAlignment="1">
      <alignment vertical="center" wrapText="1"/>
    </xf>
    <xf numFmtId="0" fontId="5" fillId="0" borderId="6" xfId="0" applyFont="1" applyBorder="1"/>
    <xf numFmtId="0" fontId="5" fillId="3" borderId="3" xfId="0" applyFont="1" applyFill="1" applyBorder="1" applyAlignment="1">
      <alignment horizontal="left" vertical="center" wrapText="1"/>
    </xf>
    <xf numFmtId="0" fontId="5" fillId="0" borderId="7" xfId="0" applyFont="1" applyBorder="1"/>
    <xf numFmtId="0" fontId="5" fillId="3" borderId="7" xfId="0" applyFont="1" applyFill="1" applyBorder="1"/>
    <xf numFmtId="0" fontId="6" fillId="0" borderId="3" xfId="0" applyFont="1" applyFill="1" applyBorder="1" applyAlignment="1">
      <alignment horizontal="left" vertical="center" wrapText="1"/>
    </xf>
    <xf numFmtId="42" fontId="6" fillId="0" borderId="7" xfId="1" applyNumberFormat="1" applyFont="1" applyFill="1" applyBorder="1" applyAlignment="1">
      <alignment vertical="center" wrapText="1"/>
    </xf>
    <xf numFmtId="42" fontId="5" fillId="3" borderId="7" xfId="1" applyNumberFormat="1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42" fontId="5" fillId="0" borderId="7" xfId="1" applyNumberFormat="1" applyFont="1" applyFill="1" applyBorder="1" applyAlignment="1">
      <alignment vertical="center" wrapText="1"/>
    </xf>
    <xf numFmtId="0" fontId="6" fillId="6" borderId="3" xfId="0" applyFont="1" applyFill="1" applyBorder="1" applyAlignment="1">
      <alignment horizontal="left" vertical="center" wrapText="1"/>
    </xf>
    <xf numFmtId="42" fontId="6" fillId="6" borderId="4" xfId="1" applyNumberFormat="1" applyFont="1" applyFill="1" applyBorder="1" applyAlignment="1">
      <alignment vertical="center" wrapText="1"/>
    </xf>
    <xf numFmtId="42" fontId="6" fillId="6" borderId="7" xfId="1" applyNumberFormat="1" applyFont="1" applyFill="1" applyBorder="1" applyAlignment="1">
      <alignment vertical="center" wrapText="1"/>
    </xf>
    <xf numFmtId="0" fontId="6" fillId="6" borderId="4" xfId="0" applyFont="1" applyFill="1" applyBorder="1" applyAlignment="1">
      <alignment horizontal="left" vertical="center" wrapText="1"/>
    </xf>
    <xf numFmtId="0" fontId="5" fillId="6" borderId="3" xfId="4" applyFont="1" applyFill="1" applyBorder="1" applyAlignment="1">
      <alignment horizontal="left" vertical="center" wrapText="1"/>
    </xf>
    <xf numFmtId="0" fontId="5" fillId="6" borderId="4" xfId="0" applyFont="1" applyFill="1" applyBorder="1"/>
    <xf numFmtId="0" fontId="5" fillId="6" borderId="7" xfId="0" applyFont="1" applyFill="1" applyBorder="1"/>
    <xf numFmtId="0" fontId="5" fillId="6" borderId="3" xfId="0" applyFont="1" applyFill="1" applyBorder="1" applyAlignment="1">
      <alignment horizontal="left"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5" fillId="6" borderId="9" xfId="0" applyFont="1" applyFill="1" applyBorder="1" applyAlignment="1">
      <alignment horizontal="left" vertical="center" wrapText="1"/>
    </xf>
    <xf numFmtId="42" fontId="5" fillId="6" borderId="9" xfId="1" applyNumberFormat="1" applyFont="1" applyFill="1" applyBorder="1" applyAlignment="1">
      <alignment vertical="center" wrapText="1"/>
    </xf>
    <xf numFmtId="0" fontId="5" fillId="6" borderId="9" xfId="0" applyFont="1" applyFill="1" applyBorder="1"/>
    <xf numFmtId="0" fontId="5" fillId="6" borderId="8" xfId="0" applyFont="1" applyFill="1" applyBorder="1"/>
    <xf numFmtId="0" fontId="9" fillId="6" borderId="16" xfId="0" applyFont="1" applyFill="1" applyBorder="1" applyAlignment="1" applyProtection="1">
      <alignment horizontal="center" vertical="center" wrapText="1"/>
    </xf>
    <xf numFmtId="0" fontId="9" fillId="6" borderId="17" xfId="0" applyFont="1" applyFill="1" applyBorder="1" applyAlignment="1">
      <alignment vertical="center"/>
    </xf>
    <xf numFmtId="0" fontId="4" fillId="5" borderId="13" xfId="0" applyFont="1" applyFill="1" applyBorder="1" applyAlignment="1">
      <alignment horizontal="right" vertical="center" wrapText="1"/>
    </xf>
    <xf numFmtId="0" fontId="5" fillId="5" borderId="14" xfId="0" applyFont="1" applyFill="1" applyBorder="1" applyAlignment="1">
      <alignment horizontal="right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right" vertical="center" wrapText="1"/>
    </xf>
    <xf numFmtId="0" fontId="4" fillId="6" borderId="13" xfId="0" applyFont="1" applyFill="1" applyBorder="1" applyAlignment="1">
      <alignment horizontal="right" vertical="center" wrapText="1"/>
    </xf>
    <xf numFmtId="0" fontId="4" fillId="6" borderId="14" xfId="0" applyFont="1" applyFill="1" applyBorder="1" applyAlignment="1">
      <alignment horizontal="right" vertical="center" wrapText="1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167" fontId="5" fillId="0" borderId="0" xfId="0" applyNumberFormat="1" applyFont="1"/>
  </cellXfs>
  <cellStyles count="5">
    <cellStyle name="Comma" xfId="1" builtinId="3"/>
    <cellStyle name="Conditional or Low Priority" xfId="3"/>
    <cellStyle name="Currency" xfId="2" builtinId="4"/>
    <cellStyle name="Future Consideration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view="pageBreakPreview" topLeftCell="A43" zoomScale="50" zoomScaleNormal="50" zoomScaleSheetLayoutView="50" zoomScalePageLayoutView="50" workbookViewId="0">
      <selection activeCell="D47" sqref="D2:D47"/>
    </sheetView>
  </sheetViews>
  <sheetFormatPr defaultColWidth="27" defaultRowHeight="21" x14ac:dyDescent="0.35"/>
  <cols>
    <col min="1" max="1" width="94" style="9" customWidth="1"/>
    <col min="2" max="2" width="93.28515625" style="2" customWidth="1"/>
    <col min="3" max="3" width="26.85546875" style="2" customWidth="1"/>
    <col min="4" max="4" width="32" style="2" customWidth="1"/>
    <col min="5" max="16384" width="27" style="2"/>
  </cols>
  <sheetData>
    <row r="1" spans="1:5" s="12" customFormat="1" ht="24.75" thickTop="1" thickBot="1" x14ac:dyDescent="0.4">
      <c r="A1" s="80" t="s">
        <v>116</v>
      </c>
      <c r="B1" s="80" t="s">
        <v>117</v>
      </c>
      <c r="C1" s="80" t="s">
        <v>230</v>
      </c>
      <c r="D1" s="81" t="s">
        <v>183</v>
      </c>
      <c r="E1" s="81" t="s">
        <v>186</v>
      </c>
    </row>
    <row r="2" spans="1:5" x14ac:dyDescent="0.35">
      <c r="A2" s="82" t="s">
        <v>118</v>
      </c>
      <c r="B2" s="83" t="s">
        <v>1</v>
      </c>
      <c r="C2" s="84">
        <v>418405</v>
      </c>
      <c r="D2" s="84">
        <v>418405</v>
      </c>
      <c r="E2" s="85"/>
    </row>
    <row r="3" spans="1:5" x14ac:dyDescent="0.35">
      <c r="A3" s="86" t="s">
        <v>119</v>
      </c>
      <c r="B3" s="7" t="s">
        <v>3</v>
      </c>
      <c r="C3" s="17">
        <v>450000</v>
      </c>
      <c r="D3" s="17">
        <v>450000</v>
      </c>
      <c r="E3" s="87"/>
    </row>
    <row r="4" spans="1:5" x14ac:dyDescent="0.35">
      <c r="A4" s="86" t="s">
        <v>121</v>
      </c>
      <c r="B4" s="7" t="s">
        <v>6</v>
      </c>
      <c r="C4" s="17">
        <v>2996170</v>
      </c>
      <c r="D4" s="17">
        <v>2996170</v>
      </c>
      <c r="E4" s="87"/>
    </row>
    <row r="5" spans="1:5" x14ac:dyDescent="0.35">
      <c r="A5" s="86" t="s">
        <v>122</v>
      </c>
      <c r="B5" s="7" t="s">
        <v>8</v>
      </c>
      <c r="C5" s="18">
        <v>550000</v>
      </c>
      <c r="D5" s="18">
        <v>550000</v>
      </c>
      <c r="E5" s="87"/>
    </row>
    <row r="6" spans="1:5" x14ac:dyDescent="0.35">
      <c r="A6" s="86" t="s">
        <v>123</v>
      </c>
      <c r="B6" s="6" t="s">
        <v>10</v>
      </c>
      <c r="C6" s="17">
        <v>157500</v>
      </c>
      <c r="D6" s="17">
        <v>157500</v>
      </c>
      <c r="E6" s="87"/>
    </row>
    <row r="7" spans="1:5" x14ac:dyDescent="0.35">
      <c r="A7" s="86" t="s">
        <v>125</v>
      </c>
      <c r="B7" s="6" t="s">
        <v>14</v>
      </c>
      <c r="C7" s="17">
        <v>300000</v>
      </c>
      <c r="D7" s="17">
        <v>300000</v>
      </c>
      <c r="E7" s="87"/>
    </row>
    <row r="8" spans="1:5" ht="42" x14ac:dyDescent="0.35">
      <c r="A8" s="86" t="s">
        <v>182</v>
      </c>
      <c r="B8" s="7" t="s">
        <v>16</v>
      </c>
      <c r="C8" s="17">
        <v>100000</v>
      </c>
      <c r="D8" s="17">
        <v>100000</v>
      </c>
      <c r="E8" s="87"/>
    </row>
    <row r="9" spans="1:5" x14ac:dyDescent="0.35">
      <c r="A9" s="86" t="s">
        <v>126</v>
      </c>
      <c r="B9" s="6" t="s">
        <v>10</v>
      </c>
      <c r="C9" s="17">
        <v>2362500</v>
      </c>
      <c r="D9" s="17">
        <v>2362500</v>
      </c>
      <c r="E9" s="87"/>
    </row>
    <row r="10" spans="1:5" x14ac:dyDescent="0.35">
      <c r="A10" s="86" t="s">
        <v>127</v>
      </c>
      <c r="B10" s="6" t="s">
        <v>14</v>
      </c>
      <c r="C10" s="17">
        <v>250000</v>
      </c>
      <c r="D10" s="17">
        <v>250000</v>
      </c>
      <c r="E10" s="87"/>
    </row>
    <row r="11" spans="1:5" x14ac:dyDescent="0.35">
      <c r="A11" s="86" t="s">
        <v>129</v>
      </c>
      <c r="B11" s="7" t="s">
        <v>22</v>
      </c>
      <c r="C11" s="17">
        <v>2000000</v>
      </c>
      <c r="D11" s="17">
        <v>2000000</v>
      </c>
      <c r="E11" s="87"/>
    </row>
    <row r="12" spans="1:5" ht="42" x14ac:dyDescent="0.35">
      <c r="A12" s="86" t="s">
        <v>130</v>
      </c>
      <c r="B12" s="7" t="s">
        <v>24</v>
      </c>
      <c r="C12" s="17">
        <v>1033000</v>
      </c>
      <c r="D12" s="17">
        <v>1033000</v>
      </c>
      <c r="E12" s="87"/>
    </row>
    <row r="13" spans="1:5" x14ac:dyDescent="0.35">
      <c r="A13" s="86" t="s">
        <v>131</v>
      </c>
      <c r="B13" s="7" t="s">
        <v>26</v>
      </c>
      <c r="C13" s="17">
        <v>1328000</v>
      </c>
      <c r="D13" s="17">
        <v>1328000</v>
      </c>
      <c r="E13" s="87"/>
    </row>
    <row r="14" spans="1:5" ht="42" x14ac:dyDescent="0.35">
      <c r="A14" s="86" t="s">
        <v>133</v>
      </c>
      <c r="B14" s="7" t="s">
        <v>29</v>
      </c>
      <c r="C14" s="17">
        <v>3609854</v>
      </c>
      <c r="D14" s="17">
        <v>3609854</v>
      </c>
      <c r="E14" s="87"/>
    </row>
    <row r="15" spans="1:5" x14ac:dyDescent="0.35">
      <c r="A15" s="86" t="s">
        <v>135</v>
      </c>
      <c r="B15" s="7" t="s">
        <v>31</v>
      </c>
      <c r="C15" s="17">
        <v>1622810</v>
      </c>
      <c r="D15" s="17">
        <v>1622810</v>
      </c>
      <c r="E15" s="87"/>
    </row>
    <row r="16" spans="1:5" x14ac:dyDescent="0.35">
      <c r="A16" s="86" t="s">
        <v>137</v>
      </c>
      <c r="B16" s="7" t="s">
        <v>6</v>
      </c>
      <c r="C16" s="17">
        <v>961000</v>
      </c>
      <c r="D16" s="17">
        <v>961000</v>
      </c>
      <c r="E16" s="87"/>
    </row>
    <row r="17" spans="1:5" x14ac:dyDescent="0.35">
      <c r="A17" s="86" t="s">
        <v>107</v>
      </c>
      <c r="B17" s="7" t="s">
        <v>16</v>
      </c>
      <c r="C17" s="17">
        <v>433750</v>
      </c>
      <c r="D17" s="17">
        <v>433750</v>
      </c>
      <c r="E17" s="87"/>
    </row>
    <row r="18" spans="1:5" x14ac:dyDescent="0.35">
      <c r="A18" s="86" t="s">
        <v>108</v>
      </c>
      <c r="B18" s="7" t="s">
        <v>16</v>
      </c>
      <c r="C18" s="17">
        <v>1518030</v>
      </c>
      <c r="D18" s="17">
        <v>1518030</v>
      </c>
      <c r="E18" s="87"/>
    </row>
    <row r="19" spans="1:5" ht="42" x14ac:dyDescent="0.35">
      <c r="A19" s="86" t="s">
        <v>140</v>
      </c>
      <c r="B19" s="6" t="s">
        <v>41</v>
      </c>
      <c r="C19" s="17">
        <v>1708835</v>
      </c>
      <c r="D19" s="17">
        <v>1708835</v>
      </c>
      <c r="E19" s="87"/>
    </row>
    <row r="20" spans="1:5" ht="42" x14ac:dyDescent="0.35">
      <c r="A20" s="86" t="s">
        <v>141</v>
      </c>
      <c r="B20" s="6" t="s">
        <v>44</v>
      </c>
      <c r="C20" s="17">
        <v>979825</v>
      </c>
      <c r="D20" s="17">
        <v>979825</v>
      </c>
      <c r="E20" s="87"/>
    </row>
    <row r="21" spans="1:5" x14ac:dyDescent="0.35">
      <c r="A21" s="86" t="s">
        <v>142</v>
      </c>
      <c r="B21" s="6" t="s">
        <v>46</v>
      </c>
      <c r="C21" s="17">
        <v>296580</v>
      </c>
      <c r="D21" s="17">
        <v>296580</v>
      </c>
      <c r="E21" s="87"/>
    </row>
    <row r="22" spans="1:5" ht="42" x14ac:dyDescent="0.35">
      <c r="A22" s="86" t="s">
        <v>143</v>
      </c>
      <c r="B22" s="6" t="s">
        <v>48</v>
      </c>
      <c r="C22" s="17">
        <v>2866763</v>
      </c>
      <c r="D22" s="17">
        <v>2866763</v>
      </c>
      <c r="E22" s="87"/>
    </row>
    <row r="23" spans="1:5" x14ac:dyDescent="0.35">
      <c r="A23" s="86" t="s">
        <v>144</v>
      </c>
      <c r="B23" s="7" t="s">
        <v>50</v>
      </c>
      <c r="C23" s="19">
        <v>150305</v>
      </c>
      <c r="D23" s="19">
        <v>150305</v>
      </c>
      <c r="E23" s="87"/>
    </row>
    <row r="24" spans="1:5" x14ac:dyDescent="0.35">
      <c r="A24" s="86" t="s">
        <v>53</v>
      </c>
      <c r="B24" s="70" t="s">
        <v>52</v>
      </c>
      <c r="C24" s="37">
        <v>2900442</v>
      </c>
      <c r="D24" s="37">
        <v>2900442</v>
      </c>
      <c r="E24" s="87"/>
    </row>
    <row r="25" spans="1:5" ht="42" x14ac:dyDescent="0.35">
      <c r="A25" s="86" t="s">
        <v>233</v>
      </c>
      <c r="B25" s="70" t="s">
        <v>24</v>
      </c>
      <c r="C25" s="37">
        <v>3000000</v>
      </c>
      <c r="D25" s="37">
        <v>3000000</v>
      </c>
      <c r="E25" s="87"/>
    </row>
    <row r="26" spans="1:5" x14ac:dyDescent="0.35">
      <c r="A26" s="86" t="s">
        <v>232</v>
      </c>
      <c r="B26" s="70" t="s">
        <v>56</v>
      </c>
      <c r="C26" s="37">
        <v>3000000</v>
      </c>
      <c r="D26" s="37">
        <v>3000000</v>
      </c>
      <c r="E26" s="87"/>
    </row>
    <row r="27" spans="1:5" x14ac:dyDescent="0.35">
      <c r="A27" s="86" t="s">
        <v>145</v>
      </c>
      <c r="B27" s="70" t="s">
        <v>16</v>
      </c>
      <c r="C27" s="37">
        <v>730000</v>
      </c>
      <c r="D27" s="37">
        <v>730000</v>
      </c>
      <c r="E27" s="87"/>
    </row>
    <row r="28" spans="1:5" x14ac:dyDescent="0.35">
      <c r="A28" s="86" t="s">
        <v>109</v>
      </c>
      <c r="B28" s="74" t="s">
        <v>59</v>
      </c>
      <c r="C28" s="37">
        <v>1082772</v>
      </c>
      <c r="D28" s="37">
        <v>1082772</v>
      </c>
      <c r="E28" s="87"/>
    </row>
    <row r="29" spans="1:5" x14ac:dyDescent="0.35">
      <c r="A29" s="86" t="s">
        <v>146</v>
      </c>
      <c r="B29" s="74" t="s">
        <v>61</v>
      </c>
      <c r="C29" s="37">
        <v>300000</v>
      </c>
      <c r="D29" s="37">
        <v>300000</v>
      </c>
      <c r="E29" s="87"/>
    </row>
    <row r="30" spans="1:5" s="8" customFormat="1" ht="42" x14ac:dyDescent="0.35">
      <c r="A30" s="86" t="s">
        <v>152</v>
      </c>
      <c r="B30" s="74" t="s">
        <v>68</v>
      </c>
      <c r="C30" s="37">
        <v>1500000</v>
      </c>
      <c r="D30" s="37">
        <v>1500000</v>
      </c>
      <c r="E30" s="88"/>
    </row>
    <row r="31" spans="1:5" s="8" customFormat="1" x14ac:dyDescent="0.35">
      <c r="A31" s="86" t="s">
        <v>153</v>
      </c>
      <c r="B31" s="74" t="s">
        <v>70</v>
      </c>
      <c r="C31" s="37">
        <v>318226</v>
      </c>
      <c r="D31" s="37">
        <v>318226</v>
      </c>
      <c r="E31" s="88"/>
    </row>
    <row r="32" spans="1:5" x14ac:dyDescent="0.35">
      <c r="A32" s="86" t="s">
        <v>156</v>
      </c>
      <c r="B32" s="74" t="s">
        <v>75</v>
      </c>
      <c r="C32" s="37">
        <v>1039077</v>
      </c>
      <c r="D32" s="37">
        <v>1039077</v>
      </c>
      <c r="E32" s="87"/>
    </row>
    <row r="33" spans="1:5" s="8" customFormat="1" x14ac:dyDescent="0.35">
      <c r="A33" s="86" t="s">
        <v>157</v>
      </c>
      <c r="B33" s="74" t="s">
        <v>77</v>
      </c>
      <c r="C33" s="37">
        <v>272617</v>
      </c>
      <c r="D33" s="37">
        <v>272617</v>
      </c>
      <c r="E33" s="88"/>
    </row>
    <row r="34" spans="1:5" s="8" customFormat="1" x14ac:dyDescent="0.35">
      <c r="A34" s="86" t="s">
        <v>158</v>
      </c>
      <c r="B34" s="74" t="s">
        <v>79</v>
      </c>
      <c r="C34" s="37">
        <v>1036700</v>
      </c>
      <c r="D34" s="37">
        <v>1036700</v>
      </c>
      <c r="E34" s="88"/>
    </row>
    <row r="35" spans="1:5" s="8" customFormat="1" x14ac:dyDescent="0.35">
      <c r="A35" s="86" t="s">
        <v>173</v>
      </c>
      <c r="B35" s="70" t="s">
        <v>16</v>
      </c>
      <c r="C35" s="37">
        <v>1125000</v>
      </c>
      <c r="D35" s="37">
        <v>1125000</v>
      </c>
      <c r="E35" s="88"/>
    </row>
    <row r="36" spans="1:5" ht="42" x14ac:dyDescent="0.35">
      <c r="A36" s="89" t="s">
        <v>234</v>
      </c>
      <c r="B36" s="70" t="s">
        <v>24</v>
      </c>
      <c r="C36" s="37">
        <v>3387868</v>
      </c>
      <c r="D36" s="37">
        <v>3387868</v>
      </c>
      <c r="E36" s="90"/>
    </row>
    <row r="37" spans="1:5" x14ac:dyDescent="0.35">
      <c r="A37" s="89" t="s">
        <v>235</v>
      </c>
      <c r="B37" s="70" t="s">
        <v>56</v>
      </c>
      <c r="C37" s="37">
        <v>2595875</v>
      </c>
      <c r="D37" s="37">
        <v>2595875</v>
      </c>
      <c r="E37" s="90">
        <v>310000</v>
      </c>
    </row>
    <row r="38" spans="1:5" x14ac:dyDescent="0.35">
      <c r="A38" s="89" t="s">
        <v>80</v>
      </c>
      <c r="B38" s="74" t="s">
        <v>236</v>
      </c>
      <c r="C38" s="37">
        <v>3009722</v>
      </c>
      <c r="D38" s="37">
        <v>1000000</v>
      </c>
      <c r="E38" s="90"/>
    </row>
    <row r="39" spans="1:5" x14ac:dyDescent="0.35">
      <c r="A39" s="89" t="s">
        <v>111</v>
      </c>
      <c r="B39" s="70" t="s">
        <v>16</v>
      </c>
      <c r="C39" s="37">
        <v>200000</v>
      </c>
      <c r="D39" s="37">
        <v>200000</v>
      </c>
      <c r="E39" s="90"/>
    </row>
    <row r="40" spans="1:5" x14ac:dyDescent="0.35">
      <c r="A40" s="89" t="s">
        <v>160</v>
      </c>
      <c r="B40" s="70" t="s">
        <v>87</v>
      </c>
      <c r="C40" s="37">
        <v>175000</v>
      </c>
      <c r="D40" s="37">
        <v>175000</v>
      </c>
      <c r="E40" s="90"/>
    </row>
    <row r="41" spans="1:5" x14ac:dyDescent="0.35">
      <c r="A41" s="89" t="s">
        <v>151</v>
      </c>
      <c r="B41" s="74" t="s">
        <v>66</v>
      </c>
      <c r="C41" s="37">
        <v>192000</v>
      </c>
      <c r="D41" s="37">
        <v>192000</v>
      </c>
      <c r="E41" s="90"/>
    </row>
    <row r="42" spans="1:5" x14ac:dyDescent="0.35">
      <c r="A42" s="86" t="s">
        <v>155</v>
      </c>
      <c r="B42" s="6" t="s">
        <v>73</v>
      </c>
      <c r="C42" s="17">
        <v>75000</v>
      </c>
      <c r="D42" s="17">
        <v>75000</v>
      </c>
      <c r="E42" s="91"/>
    </row>
    <row r="43" spans="1:5" x14ac:dyDescent="0.35">
      <c r="A43" s="92" t="s">
        <v>147</v>
      </c>
      <c r="B43" s="71" t="s">
        <v>16</v>
      </c>
      <c r="C43" s="38">
        <v>499851</v>
      </c>
      <c r="D43" s="38">
        <v>499851</v>
      </c>
      <c r="E43" s="93"/>
    </row>
    <row r="44" spans="1:5" x14ac:dyDescent="0.35">
      <c r="A44" s="92" t="s">
        <v>163</v>
      </c>
      <c r="B44" s="71" t="s">
        <v>90</v>
      </c>
      <c r="C44" s="38">
        <v>450000</v>
      </c>
      <c r="D44" s="38">
        <v>450000</v>
      </c>
      <c r="E44" s="93"/>
    </row>
    <row r="45" spans="1:5" x14ac:dyDescent="0.35">
      <c r="A45" s="92" t="s">
        <v>138</v>
      </c>
      <c r="B45" s="70" t="s">
        <v>16</v>
      </c>
      <c r="C45" s="38">
        <v>250000</v>
      </c>
      <c r="D45" s="38">
        <v>250000</v>
      </c>
      <c r="E45" s="93"/>
    </row>
    <row r="46" spans="1:5" s="8" customFormat="1" x14ac:dyDescent="0.35">
      <c r="A46" s="92" t="s">
        <v>136</v>
      </c>
      <c r="B46" s="70" t="s">
        <v>34</v>
      </c>
      <c r="C46" s="38">
        <v>60000</v>
      </c>
      <c r="D46" s="38">
        <v>60000</v>
      </c>
      <c r="E46" s="93"/>
    </row>
    <row r="47" spans="1:5" x14ac:dyDescent="0.35">
      <c r="A47" s="92" t="s">
        <v>159</v>
      </c>
      <c r="B47" s="71" t="s">
        <v>82</v>
      </c>
      <c r="C47" s="38">
        <v>127890</v>
      </c>
      <c r="D47" s="38">
        <v>127890</v>
      </c>
      <c r="E47" s="93"/>
    </row>
    <row r="48" spans="1:5" x14ac:dyDescent="0.35">
      <c r="A48" s="89" t="s">
        <v>149</v>
      </c>
      <c r="B48" s="74" t="s">
        <v>34</v>
      </c>
      <c r="C48" s="37">
        <v>1200000</v>
      </c>
      <c r="D48" s="37"/>
      <c r="E48" s="90">
        <v>1200000</v>
      </c>
    </row>
    <row r="49" spans="1:5" x14ac:dyDescent="0.35">
      <c r="A49" s="89" t="s">
        <v>150</v>
      </c>
      <c r="B49" s="74" t="s">
        <v>64</v>
      </c>
      <c r="C49" s="37">
        <v>982720</v>
      </c>
      <c r="D49" s="37"/>
      <c r="E49" s="90">
        <v>982720</v>
      </c>
    </row>
    <row r="50" spans="1:5" x14ac:dyDescent="0.35">
      <c r="A50" s="89" t="s">
        <v>161</v>
      </c>
      <c r="B50" s="74" t="s">
        <v>16</v>
      </c>
      <c r="C50" s="37">
        <v>945000</v>
      </c>
      <c r="D50" s="37"/>
      <c r="E50" s="90">
        <v>945000</v>
      </c>
    </row>
    <row r="51" spans="1:5" x14ac:dyDescent="0.35">
      <c r="A51" s="94" t="s">
        <v>120</v>
      </c>
      <c r="B51" s="30" t="s">
        <v>77</v>
      </c>
      <c r="C51" s="95">
        <v>60060</v>
      </c>
      <c r="D51" s="95"/>
      <c r="E51" s="96"/>
    </row>
    <row r="52" spans="1:5" x14ac:dyDescent="0.35">
      <c r="A52" s="94" t="s">
        <v>124</v>
      </c>
      <c r="B52" s="97" t="s">
        <v>12</v>
      </c>
      <c r="C52" s="95">
        <v>251245</v>
      </c>
      <c r="D52" s="95"/>
      <c r="E52" s="96"/>
    </row>
    <row r="53" spans="1:5" ht="42" x14ac:dyDescent="0.35">
      <c r="A53" s="94" t="s">
        <v>128</v>
      </c>
      <c r="B53" s="97" t="s">
        <v>20</v>
      </c>
      <c r="C53" s="95">
        <v>150000</v>
      </c>
      <c r="D53" s="95"/>
      <c r="E53" s="96"/>
    </row>
    <row r="54" spans="1:5" x14ac:dyDescent="0.35">
      <c r="A54" s="94" t="s">
        <v>132</v>
      </c>
      <c r="B54" s="30" t="s">
        <v>26</v>
      </c>
      <c r="C54" s="95">
        <v>700000</v>
      </c>
      <c r="D54" s="95"/>
      <c r="E54" s="96"/>
    </row>
    <row r="55" spans="1:5" x14ac:dyDescent="0.35">
      <c r="A55" s="94" t="s">
        <v>134</v>
      </c>
      <c r="B55" s="30" t="s">
        <v>31</v>
      </c>
      <c r="C55" s="95">
        <v>546000</v>
      </c>
      <c r="D55" s="95"/>
      <c r="E55" s="96"/>
    </row>
    <row r="56" spans="1:5" x14ac:dyDescent="0.35">
      <c r="A56" s="94" t="s">
        <v>139</v>
      </c>
      <c r="B56" s="30" t="s">
        <v>16</v>
      </c>
      <c r="C56" s="95">
        <v>102500</v>
      </c>
      <c r="D56" s="95"/>
      <c r="E56" s="96"/>
    </row>
    <row r="57" spans="1:5" s="10" customFormat="1" x14ac:dyDescent="0.25">
      <c r="A57" s="94" t="s">
        <v>148</v>
      </c>
      <c r="B57" s="97" t="s">
        <v>61</v>
      </c>
      <c r="C57" s="95">
        <v>180000</v>
      </c>
      <c r="D57" s="95"/>
      <c r="E57" s="96"/>
    </row>
    <row r="58" spans="1:5" s="10" customFormat="1" x14ac:dyDescent="0.25">
      <c r="A58" s="94" t="s">
        <v>154</v>
      </c>
      <c r="B58" s="97" t="s">
        <v>70</v>
      </c>
      <c r="C58" s="95">
        <v>149989</v>
      </c>
      <c r="D58" s="95"/>
      <c r="E58" s="96"/>
    </row>
    <row r="59" spans="1:5" s="10" customFormat="1" x14ac:dyDescent="0.25">
      <c r="A59" s="94" t="s">
        <v>110</v>
      </c>
      <c r="B59" s="97" t="s">
        <v>84</v>
      </c>
      <c r="C59" s="95">
        <v>1000000</v>
      </c>
      <c r="D59" s="95"/>
      <c r="E59" s="96"/>
    </row>
    <row r="60" spans="1:5" ht="42" x14ac:dyDescent="0.35">
      <c r="A60" s="94" t="s">
        <v>162</v>
      </c>
      <c r="B60" s="30" t="s">
        <v>16</v>
      </c>
      <c r="C60" s="95">
        <v>1235000</v>
      </c>
      <c r="D60" s="95"/>
      <c r="E60" s="96"/>
    </row>
    <row r="61" spans="1:5" x14ac:dyDescent="0.35">
      <c r="A61" s="98" t="s">
        <v>164</v>
      </c>
      <c r="B61" s="26" t="s">
        <v>92</v>
      </c>
      <c r="C61" s="27">
        <v>444250</v>
      </c>
      <c r="D61" s="99"/>
      <c r="E61" s="100"/>
    </row>
    <row r="62" spans="1:5" x14ac:dyDescent="0.35">
      <c r="A62" s="101" t="s">
        <v>172</v>
      </c>
      <c r="B62" s="30" t="s">
        <v>52</v>
      </c>
      <c r="C62" s="31">
        <v>819000</v>
      </c>
      <c r="D62" s="99"/>
      <c r="E62" s="100"/>
    </row>
    <row r="63" spans="1:5" x14ac:dyDescent="0.35">
      <c r="A63" s="98" t="s">
        <v>112</v>
      </c>
      <c r="B63" s="26" t="s">
        <v>16</v>
      </c>
      <c r="C63" s="32">
        <v>153846</v>
      </c>
      <c r="D63" s="99"/>
      <c r="E63" s="100"/>
    </row>
    <row r="64" spans="1:5" x14ac:dyDescent="0.35">
      <c r="A64" s="101" t="s">
        <v>113</v>
      </c>
      <c r="B64" s="30" t="s">
        <v>16</v>
      </c>
      <c r="C64" s="31">
        <v>502564</v>
      </c>
      <c r="D64" s="99"/>
      <c r="E64" s="100"/>
    </row>
    <row r="65" spans="1:5" x14ac:dyDescent="0.35">
      <c r="A65" s="98" t="s">
        <v>165</v>
      </c>
      <c r="B65" s="26" t="s">
        <v>16</v>
      </c>
      <c r="C65" s="32">
        <v>256410</v>
      </c>
      <c r="D65" s="99"/>
      <c r="E65" s="100"/>
    </row>
    <row r="66" spans="1:5" x14ac:dyDescent="0.35">
      <c r="A66" s="101" t="s">
        <v>166</v>
      </c>
      <c r="B66" s="30" t="s">
        <v>16</v>
      </c>
      <c r="C66" s="31">
        <v>420250</v>
      </c>
      <c r="D66" s="99"/>
      <c r="E66" s="100"/>
    </row>
    <row r="67" spans="1:5" x14ac:dyDescent="0.35">
      <c r="A67" s="101" t="s">
        <v>167</v>
      </c>
      <c r="B67" s="30" t="s">
        <v>3</v>
      </c>
      <c r="C67" s="31">
        <v>680000</v>
      </c>
      <c r="D67" s="99"/>
      <c r="E67" s="100"/>
    </row>
    <row r="68" spans="1:5" x14ac:dyDescent="0.35">
      <c r="A68" s="101" t="s">
        <v>114</v>
      </c>
      <c r="B68" s="30" t="s">
        <v>100</v>
      </c>
      <c r="C68" s="31">
        <v>187000</v>
      </c>
      <c r="D68" s="99"/>
      <c r="E68" s="100"/>
    </row>
    <row r="69" spans="1:5" x14ac:dyDescent="0.35">
      <c r="A69" s="101" t="s">
        <v>168</v>
      </c>
      <c r="B69" s="30" t="s">
        <v>102</v>
      </c>
      <c r="C69" s="31">
        <v>350000</v>
      </c>
      <c r="D69" s="99"/>
      <c r="E69" s="100"/>
    </row>
    <row r="70" spans="1:5" s="8" customFormat="1" ht="42" x14ac:dyDescent="0.35">
      <c r="A70" s="101" t="s">
        <v>169</v>
      </c>
      <c r="B70" s="30" t="s">
        <v>24</v>
      </c>
      <c r="C70" s="31">
        <v>1010000</v>
      </c>
      <c r="D70" s="99"/>
      <c r="E70" s="100"/>
    </row>
    <row r="71" spans="1:5" x14ac:dyDescent="0.35">
      <c r="A71" s="101" t="s">
        <v>170</v>
      </c>
      <c r="B71" s="30" t="s">
        <v>16</v>
      </c>
      <c r="C71" s="31">
        <v>87179</v>
      </c>
      <c r="D71" s="99"/>
      <c r="E71" s="100"/>
    </row>
    <row r="72" spans="1:5" ht="21.75" thickBot="1" x14ac:dyDescent="0.4">
      <c r="A72" s="102" t="s">
        <v>171</v>
      </c>
      <c r="B72" s="103" t="s">
        <v>106</v>
      </c>
      <c r="C72" s="104">
        <v>448681</v>
      </c>
      <c r="D72" s="105"/>
      <c r="E72" s="106"/>
    </row>
    <row r="73" spans="1:5" x14ac:dyDescent="0.35">
      <c r="B73" s="21"/>
      <c r="C73" s="24"/>
      <c r="D73" s="41" t="s">
        <v>184</v>
      </c>
      <c r="E73" s="41" t="s">
        <v>185</v>
      </c>
    </row>
    <row r="74" spans="1:5" x14ac:dyDescent="0.35">
      <c r="D74" s="40">
        <f>SUM(D2:D72)</f>
        <v>51411645</v>
      </c>
      <c r="E74" s="40">
        <f>SUM(E2:E72)</f>
        <v>3437720</v>
      </c>
    </row>
    <row r="75" spans="1:5" x14ac:dyDescent="0.35">
      <c r="B75" s="43"/>
      <c r="C75" s="44"/>
    </row>
    <row r="76" spans="1:5" x14ac:dyDescent="0.35">
      <c r="D76" s="65"/>
      <c r="E76" s="65"/>
    </row>
    <row r="77" spans="1:5" x14ac:dyDescent="0.35">
      <c r="D77" s="64">
        <v>53000000</v>
      </c>
      <c r="E77" s="64"/>
    </row>
    <row r="78" spans="1:5" x14ac:dyDescent="0.35">
      <c r="D78" s="62">
        <f>D77*0.8</f>
        <v>42400000</v>
      </c>
    </row>
    <row r="79" spans="1:5" x14ac:dyDescent="0.35">
      <c r="D79" s="64">
        <f>D77*0.05</f>
        <v>2650000</v>
      </c>
      <c r="E79" s="65"/>
    </row>
    <row r="80" spans="1:5" x14ac:dyDescent="0.35">
      <c r="D80" s="63">
        <v>2650000</v>
      </c>
      <c r="E80" s="63"/>
    </row>
    <row r="81" spans="4:4" x14ac:dyDescent="0.35">
      <c r="D81" s="62">
        <v>2650000</v>
      </c>
    </row>
    <row r="82" spans="4:4" x14ac:dyDescent="0.35">
      <c r="D82" s="2">
        <v>2650000</v>
      </c>
    </row>
    <row r="83" spans="4:4" x14ac:dyDescent="0.35">
      <c r="D83" s="2">
        <v>51411645</v>
      </c>
    </row>
    <row r="84" spans="4:4" x14ac:dyDescent="0.35">
      <c r="D84" s="62">
        <f>D83+D82+D81+D80+D79</f>
        <v>62011645</v>
      </c>
    </row>
    <row r="85" spans="4:4" x14ac:dyDescent="0.35">
      <c r="D85" s="62">
        <f>D84-D77</f>
        <v>9011645</v>
      </c>
    </row>
    <row r="86" spans="4:4" x14ac:dyDescent="0.35">
      <c r="D86" s="2">
        <f>D85/2</f>
        <v>4505822.5</v>
      </c>
    </row>
    <row r="87" spans="4:4" x14ac:dyDescent="0.35">
      <c r="D87" s="118">
        <f>D86/D77</f>
        <v>8.5015518867924522E-2</v>
      </c>
    </row>
  </sheetData>
  <printOptions horizontalCentered="1"/>
  <pageMargins left="0.25" right="0.25" top="0.75" bottom="0.75" header="0.3" footer="0.3"/>
  <pageSetup scale="49" orientation="landscape" r:id="rId1"/>
  <headerFooter>
    <oddHeader>&amp;C&amp;"-,Bold"&amp;18FY14 UASI Projects - SPG/CAO Recommendation</oddHeader>
    <oddFooter>&amp;L&amp;D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60" zoomScaleNormal="60" workbookViewId="0">
      <selection activeCell="A9" sqref="A9:XFD9"/>
    </sheetView>
  </sheetViews>
  <sheetFormatPr defaultRowHeight="15" x14ac:dyDescent="0.25"/>
  <cols>
    <col min="2" max="2" width="48.5703125" customWidth="1"/>
    <col min="3" max="3" width="55.140625" customWidth="1"/>
    <col min="4" max="4" width="16.7109375" customWidth="1"/>
    <col min="5" max="5" width="13.7109375" customWidth="1"/>
    <col min="6" max="6" width="15.5703125" customWidth="1"/>
  </cols>
  <sheetData>
    <row r="1" spans="1:6" ht="15.75" thickBot="1" x14ac:dyDescent="0.3">
      <c r="A1" s="59" t="s">
        <v>225</v>
      </c>
      <c r="B1" s="60" t="s">
        <v>116</v>
      </c>
      <c r="C1" s="60" t="s">
        <v>117</v>
      </c>
      <c r="D1" s="60" t="s">
        <v>226</v>
      </c>
      <c r="E1" s="60" t="s">
        <v>227</v>
      </c>
      <c r="F1" s="60" t="s">
        <v>228</v>
      </c>
    </row>
    <row r="2" spans="1:6" x14ac:dyDescent="0.25">
      <c r="A2" s="50" t="s">
        <v>191</v>
      </c>
      <c r="B2" s="51" t="s">
        <v>193</v>
      </c>
      <c r="C2" s="51" t="s">
        <v>192</v>
      </c>
      <c r="D2" s="52">
        <v>250000</v>
      </c>
      <c r="E2" s="51" t="s">
        <v>189</v>
      </c>
      <c r="F2" s="51" t="s">
        <v>190</v>
      </c>
    </row>
    <row r="3" spans="1:6" ht="45" x14ac:dyDescent="0.25">
      <c r="A3" s="53" t="s">
        <v>194</v>
      </c>
      <c r="B3" s="54" t="s">
        <v>195</v>
      </c>
      <c r="C3" s="54" t="s">
        <v>14</v>
      </c>
      <c r="D3" s="55">
        <v>520108</v>
      </c>
      <c r="E3" s="54" t="s">
        <v>189</v>
      </c>
      <c r="F3" s="54" t="s">
        <v>196</v>
      </c>
    </row>
    <row r="4" spans="1:6" x14ac:dyDescent="0.25">
      <c r="A4" s="53" t="s">
        <v>197</v>
      </c>
      <c r="B4" s="54" t="s">
        <v>199</v>
      </c>
      <c r="C4" s="54" t="s">
        <v>198</v>
      </c>
      <c r="D4" s="55">
        <v>49450</v>
      </c>
      <c r="E4" s="54" t="s">
        <v>189</v>
      </c>
      <c r="F4" s="54" t="s">
        <v>188</v>
      </c>
    </row>
    <row r="5" spans="1:6" x14ac:dyDescent="0.25">
      <c r="A5" s="53" t="s">
        <v>200</v>
      </c>
      <c r="B5" s="54" t="s">
        <v>201</v>
      </c>
      <c r="C5" s="54" t="s">
        <v>46</v>
      </c>
      <c r="D5" s="55">
        <v>350784</v>
      </c>
      <c r="E5" s="54" t="s">
        <v>202</v>
      </c>
      <c r="F5" s="54" t="s">
        <v>188</v>
      </c>
    </row>
    <row r="6" spans="1:6" x14ac:dyDescent="0.25">
      <c r="A6" s="53" t="s">
        <v>203</v>
      </c>
      <c r="B6" s="54" t="s">
        <v>204</v>
      </c>
      <c r="C6" s="54" t="s">
        <v>61</v>
      </c>
      <c r="D6" s="55">
        <v>300000</v>
      </c>
      <c r="E6" s="54" t="s">
        <v>202</v>
      </c>
      <c r="F6" s="54" t="s">
        <v>188</v>
      </c>
    </row>
    <row r="7" spans="1:6" ht="45" x14ac:dyDescent="0.25">
      <c r="A7" s="53"/>
      <c r="B7" s="54" t="s">
        <v>206</v>
      </c>
      <c r="C7" s="54" t="s">
        <v>205</v>
      </c>
      <c r="D7" s="55">
        <v>300000</v>
      </c>
      <c r="E7" s="54" t="s">
        <v>189</v>
      </c>
      <c r="F7" s="54" t="s">
        <v>207</v>
      </c>
    </row>
    <row r="8" spans="1:6" ht="30" x14ac:dyDescent="0.25">
      <c r="A8" s="53"/>
      <c r="B8" s="54" t="s">
        <v>209</v>
      </c>
      <c r="C8" s="54" t="s">
        <v>208</v>
      </c>
      <c r="D8" s="55">
        <v>180000</v>
      </c>
      <c r="E8" s="54" t="s">
        <v>189</v>
      </c>
      <c r="F8" s="54" t="s">
        <v>42</v>
      </c>
    </row>
    <row r="9" spans="1:6" ht="45" x14ac:dyDescent="0.25">
      <c r="A9" s="53"/>
      <c r="B9" s="54" t="s">
        <v>211</v>
      </c>
      <c r="C9" s="54" t="s">
        <v>210</v>
      </c>
      <c r="D9" s="55">
        <v>150000</v>
      </c>
      <c r="E9" s="54" t="s">
        <v>189</v>
      </c>
      <c r="F9" s="54" t="s">
        <v>212</v>
      </c>
    </row>
    <row r="10" spans="1:6" ht="30" x14ac:dyDescent="0.25">
      <c r="A10" s="53"/>
      <c r="B10" s="54" t="s">
        <v>214</v>
      </c>
      <c r="C10" s="54" t="s">
        <v>213</v>
      </c>
      <c r="D10" s="55">
        <v>310013</v>
      </c>
      <c r="E10" s="54" t="s">
        <v>189</v>
      </c>
      <c r="F10" s="54" t="s">
        <v>212</v>
      </c>
    </row>
    <row r="11" spans="1:6" ht="30" x14ac:dyDescent="0.25">
      <c r="A11" s="53"/>
      <c r="B11" s="54" t="s">
        <v>216</v>
      </c>
      <c r="C11" s="54" t="s">
        <v>215</v>
      </c>
      <c r="D11" s="55">
        <v>266900</v>
      </c>
      <c r="E11" s="54" t="s">
        <v>187</v>
      </c>
      <c r="F11" s="54" t="s">
        <v>217</v>
      </c>
    </row>
    <row r="12" spans="1:6" x14ac:dyDescent="0.25">
      <c r="A12" s="53"/>
      <c r="B12" s="54" t="s">
        <v>218</v>
      </c>
      <c r="C12" s="54" t="s">
        <v>208</v>
      </c>
      <c r="D12" s="55">
        <v>100000</v>
      </c>
      <c r="E12" s="54" t="s">
        <v>187</v>
      </c>
      <c r="F12" s="54" t="s">
        <v>42</v>
      </c>
    </row>
    <row r="13" spans="1:6" ht="30" x14ac:dyDescent="0.25">
      <c r="A13" s="53"/>
      <c r="B13" s="54" t="s">
        <v>220</v>
      </c>
      <c r="C13" s="54" t="s">
        <v>219</v>
      </c>
      <c r="D13" s="55">
        <v>106200</v>
      </c>
      <c r="E13" s="54" t="s">
        <v>189</v>
      </c>
      <c r="F13" s="54" t="s">
        <v>42</v>
      </c>
    </row>
    <row r="14" spans="1:6" x14ac:dyDescent="0.25">
      <c r="A14" s="53"/>
      <c r="B14" s="54" t="s">
        <v>221</v>
      </c>
      <c r="C14" s="54" t="s">
        <v>208</v>
      </c>
      <c r="D14" s="55">
        <v>60000</v>
      </c>
      <c r="E14" s="54" t="s">
        <v>189</v>
      </c>
      <c r="F14" s="54" t="s">
        <v>222</v>
      </c>
    </row>
    <row r="15" spans="1:6" ht="15.75" thickBot="1" x14ac:dyDescent="0.3">
      <c r="A15" s="56"/>
      <c r="B15" s="57" t="s">
        <v>224</v>
      </c>
      <c r="C15" s="57" t="s">
        <v>223</v>
      </c>
      <c r="D15" s="58">
        <v>66267</v>
      </c>
      <c r="E15" s="57" t="s">
        <v>189</v>
      </c>
      <c r="F15" s="57" t="s">
        <v>42</v>
      </c>
    </row>
    <row r="16" spans="1:6" x14ac:dyDescent="0.25">
      <c r="C16" s="61" t="s">
        <v>229</v>
      </c>
      <c r="D16" s="49">
        <f>SUM(D2:D15)</f>
        <v>3009722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opLeftCell="B1" zoomScale="50" zoomScaleNormal="50" zoomScaleSheetLayoutView="50" zoomScalePageLayoutView="50" workbookViewId="0">
      <pane xSplit="1" ySplit="2" topLeftCell="C39" activePane="bottomRight" state="frozen"/>
      <selection activeCell="B1" sqref="B1"/>
      <selection pane="topRight" activeCell="C1" sqref="C1"/>
      <selection pane="bottomLeft" activeCell="B3" sqref="B3"/>
      <selection pane="bottomRight" activeCell="B83" sqref="B83"/>
    </sheetView>
  </sheetViews>
  <sheetFormatPr defaultColWidth="27" defaultRowHeight="21" x14ac:dyDescent="0.35"/>
  <cols>
    <col min="1" max="1" width="16.7109375" style="2" customWidth="1"/>
    <col min="2" max="2" width="94" style="9" customWidth="1"/>
    <col min="3" max="3" width="93.28515625" style="2" customWidth="1"/>
    <col min="4" max="4" width="26.85546875" style="2" customWidth="1"/>
    <col min="5" max="5" width="32" style="2" customWidth="1"/>
    <col min="6" max="16384" width="27" style="2"/>
  </cols>
  <sheetData>
    <row r="1" spans="1:6" s="12" customFormat="1" ht="24.75" thickTop="1" thickBot="1" x14ac:dyDescent="0.4">
      <c r="A1" s="1" t="s">
        <v>115</v>
      </c>
      <c r="B1" s="1" t="s">
        <v>116</v>
      </c>
      <c r="C1" s="1" t="s">
        <v>117</v>
      </c>
      <c r="D1" s="1" t="s">
        <v>230</v>
      </c>
      <c r="E1" s="20" t="s">
        <v>183</v>
      </c>
      <c r="F1" s="20" t="s">
        <v>186</v>
      </c>
    </row>
    <row r="2" spans="1:6" s="12" customFormat="1" ht="24" thickTop="1" x14ac:dyDescent="0.35">
      <c r="A2" s="111" t="s">
        <v>178</v>
      </c>
      <c r="B2" s="112"/>
      <c r="C2" s="112"/>
      <c r="D2" s="112"/>
      <c r="E2" s="48"/>
      <c r="F2" s="48"/>
    </row>
    <row r="3" spans="1:6" x14ac:dyDescent="0.35">
      <c r="A3" s="13" t="s">
        <v>0</v>
      </c>
      <c r="B3" s="14" t="s">
        <v>118</v>
      </c>
      <c r="C3" s="15" t="s">
        <v>1</v>
      </c>
      <c r="D3" s="16">
        <v>418405</v>
      </c>
      <c r="E3" s="17">
        <v>418405</v>
      </c>
      <c r="F3" s="39"/>
    </row>
    <row r="4" spans="1:6" x14ac:dyDescent="0.35">
      <c r="A4" s="5" t="s">
        <v>2</v>
      </c>
      <c r="B4" s="6" t="s">
        <v>119</v>
      </c>
      <c r="C4" s="7" t="s">
        <v>3</v>
      </c>
      <c r="D4" s="17">
        <v>450000</v>
      </c>
      <c r="E4" s="17">
        <v>450000</v>
      </c>
      <c r="F4" s="39"/>
    </row>
    <row r="5" spans="1:6" ht="48" customHeight="1" x14ac:dyDescent="0.35">
      <c r="A5" s="5" t="s">
        <v>5</v>
      </c>
      <c r="B5" s="6" t="s">
        <v>121</v>
      </c>
      <c r="C5" s="7" t="s">
        <v>6</v>
      </c>
      <c r="D5" s="17">
        <v>2996170</v>
      </c>
      <c r="E5" s="17">
        <v>2996170</v>
      </c>
      <c r="F5" s="39"/>
    </row>
    <row r="6" spans="1:6" x14ac:dyDescent="0.35">
      <c r="A6" s="5" t="s">
        <v>7</v>
      </c>
      <c r="B6" s="6" t="s">
        <v>122</v>
      </c>
      <c r="C6" s="7" t="s">
        <v>8</v>
      </c>
      <c r="D6" s="18">
        <v>550000</v>
      </c>
      <c r="E6" s="18">
        <v>550000</v>
      </c>
      <c r="F6" s="39"/>
    </row>
    <row r="7" spans="1:6" ht="29.25" customHeight="1" x14ac:dyDescent="0.35">
      <c r="A7" s="5" t="s">
        <v>9</v>
      </c>
      <c r="B7" s="6" t="s">
        <v>123</v>
      </c>
      <c r="C7" s="6" t="s">
        <v>10</v>
      </c>
      <c r="D7" s="17">
        <v>157500</v>
      </c>
      <c r="E7" s="17">
        <v>157500</v>
      </c>
      <c r="F7" s="39"/>
    </row>
    <row r="8" spans="1:6" ht="81" customHeight="1" x14ac:dyDescent="0.35">
      <c r="A8" s="5" t="s">
        <v>13</v>
      </c>
      <c r="B8" s="6" t="s">
        <v>125</v>
      </c>
      <c r="C8" s="6" t="s">
        <v>14</v>
      </c>
      <c r="D8" s="17">
        <v>300000</v>
      </c>
      <c r="E8" s="17">
        <v>300000</v>
      </c>
      <c r="F8" s="39"/>
    </row>
    <row r="9" spans="1:6" ht="42" x14ac:dyDescent="0.35">
      <c r="A9" s="5" t="s">
        <v>15</v>
      </c>
      <c r="B9" s="6" t="s">
        <v>182</v>
      </c>
      <c r="C9" s="7" t="s">
        <v>16</v>
      </c>
      <c r="D9" s="17">
        <v>100000</v>
      </c>
      <c r="E9" s="17">
        <v>100000</v>
      </c>
      <c r="F9" s="39"/>
    </row>
    <row r="10" spans="1:6" x14ac:dyDescent="0.35">
      <c r="A10" s="5" t="s">
        <v>17</v>
      </c>
      <c r="B10" s="6" t="s">
        <v>126</v>
      </c>
      <c r="C10" s="6" t="s">
        <v>10</v>
      </c>
      <c r="D10" s="17">
        <v>2362500</v>
      </c>
      <c r="E10" s="17">
        <v>2362500</v>
      </c>
      <c r="F10" s="39"/>
    </row>
    <row r="11" spans="1:6" ht="27" customHeight="1" x14ac:dyDescent="0.35">
      <c r="A11" s="5" t="s">
        <v>18</v>
      </c>
      <c r="B11" s="6" t="s">
        <v>127</v>
      </c>
      <c r="C11" s="6" t="s">
        <v>14</v>
      </c>
      <c r="D11" s="17">
        <v>250000</v>
      </c>
      <c r="E11" s="17">
        <v>250000</v>
      </c>
      <c r="F11" s="39"/>
    </row>
    <row r="12" spans="1:6" x14ac:dyDescent="0.35">
      <c r="A12" s="5" t="s">
        <v>21</v>
      </c>
      <c r="B12" s="6" t="s">
        <v>129</v>
      </c>
      <c r="C12" s="7" t="s">
        <v>22</v>
      </c>
      <c r="D12" s="17">
        <v>2000000</v>
      </c>
      <c r="E12" s="17">
        <v>2000000</v>
      </c>
      <c r="F12" s="39"/>
    </row>
    <row r="13" spans="1:6" ht="42" customHeight="1" x14ac:dyDescent="0.35">
      <c r="A13" s="5" t="s">
        <v>23</v>
      </c>
      <c r="B13" s="6" t="s">
        <v>130</v>
      </c>
      <c r="C13" s="7" t="s">
        <v>24</v>
      </c>
      <c r="D13" s="17">
        <v>1033000</v>
      </c>
      <c r="E13" s="17">
        <v>1033000</v>
      </c>
      <c r="F13" s="39"/>
    </row>
    <row r="14" spans="1:6" x14ac:dyDescent="0.35">
      <c r="A14" s="5" t="s">
        <v>25</v>
      </c>
      <c r="B14" s="6" t="s">
        <v>131</v>
      </c>
      <c r="C14" s="7" t="s">
        <v>26</v>
      </c>
      <c r="D14" s="17">
        <v>1328000</v>
      </c>
      <c r="E14" s="17">
        <v>1328000</v>
      </c>
      <c r="F14" s="39"/>
    </row>
    <row r="15" spans="1:6" ht="42" x14ac:dyDescent="0.35">
      <c r="A15" s="5" t="s">
        <v>28</v>
      </c>
      <c r="B15" s="6" t="s">
        <v>133</v>
      </c>
      <c r="C15" s="7" t="s">
        <v>29</v>
      </c>
      <c r="D15" s="17">
        <v>3609854</v>
      </c>
      <c r="E15" s="17">
        <v>3609854</v>
      </c>
      <c r="F15" s="39"/>
    </row>
    <row r="16" spans="1:6" ht="24.75" customHeight="1" x14ac:dyDescent="0.35">
      <c r="A16" s="5" t="s">
        <v>32</v>
      </c>
      <c r="B16" s="6" t="s">
        <v>135</v>
      </c>
      <c r="C16" s="7" t="s">
        <v>31</v>
      </c>
      <c r="D16" s="17">
        <v>1622810</v>
      </c>
      <c r="E16" s="17">
        <v>1622810</v>
      </c>
      <c r="F16" s="39"/>
    </row>
    <row r="17" spans="1:6" x14ac:dyDescent="0.35">
      <c r="A17" s="5" t="s">
        <v>35</v>
      </c>
      <c r="B17" s="6" t="s">
        <v>137</v>
      </c>
      <c r="C17" s="7" t="s">
        <v>6</v>
      </c>
      <c r="D17" s="17">
        <v>961000</v>
      </c>
      <c r="E17" s="17">
        <v>961000</v>
      </c>
      <c r="F17" s="39"/>
    </row>
    <row r="18" spans="1:6" ht="48" customHeight="1" x14ac:dyDescent="0.35">
      <c r="A18" s="5" t="s">
        <v>36</v>
      </c>
      <c r="B18" s="6" t="s">
        <v>107</v>
      </c>
      <c r="C18" s="7" t="s">
        <v>16</v>
      </c>
      <c r="D18" s="17">
        <v>433750</v>
      </c>
      <c r="E18" s="17">
        <v>433750</v>
      </c>
      <c r="F18" s="39"/>
    </row>
    <row r="19" spans="1:6" x14ac:dyDescent="0.35">
      <c r="A19" s="5" t="s">
        <v>38</v>
      </c>
      <c r="B19" s="6" t="s">
        <v>108</v>
      </c>
      <c r="C19" s="7" t="s">
        <v>16</v>
      </c>
      <c r="D19" s="17">
        <v>1518030</v>
      </c>
      <c r="E19" s="17">
        <v>1518030</v>
      </c>
      <c r="F19" s="39"/>
    </row>
    <row r="20" spans="1:6" ht="41.25" customHeight="1" x14ac:dyDescent="0.35">
      <c r="A20" s="5" t="s">
        <v>40</v>
      </c>
      <c r="B20" s="6" t="s">
        <v>140</v>
      </c>
      <c r="C20" s="6" t="s">
        <v>41</v>
      </c>
      <c r="D20" s="17">
        <v>1708835</v>
      </c>
      <c r="E20" s="17">
        <v>1708835</v>
      </c>
      <c r="F20" s="39"/>
    </row>
    <row r="21" spans="1:6" ht="42" x14ac:dyDescent="0.35">
      <c r="A21" s="5" t="s">
        <v>43</v>
      </c>
      <c r="B21" s="6" t="s">
        <v>141</v>
      </c>
      <c r="C21" s="6" t="s">
        <v>44</v>
      </c>
      <c r="D21" s="17">
        <v>979825</v>
      </c>
      <c r="E21" s="17">
        <v>979825</v>
      </c>
      <c r="F21" s="39"/>
    </row>
    <row r="22" spans="1:6" x14ac:dyDescent="0.35">
      <c r="A22" s="5" t="s">
        <v>45</v>
      </c>
      <c r="B22" s="6" t="s">
        <v>142</v>
      </c>
      <c r="C22" s="6" t="s">
        <v>46</v>
      </c>
      <c r="D22" s="17">
        <v>296580</v>
      </c>
      <c r="E22" s="17">
        <v>296580</v>
      </c>
      <c r="F22" s="39"/>
    </row>
    <row r="23" spans="1:6" ht="42" x14ac:dyDescent="0.35">
      <c r="A23" s="5" t="s">
        <v>47</v>
      </c>
      <c r="B23" s="6" t="s">
        <v>143</v>
      </c>
      <c r="C23" s="6" t="s">
        <v>48</v>
      </c>
      <c r="D23" s="17">
        <v>2866763</v>
      </c>
      <c r="E23" s="17">
        <v>2866763</v>
      </c>
      <c r="F23" s="39"/>
    </row>
    <row r="24" spans="1:6" x14ac:dyDescent="0.35">
      <c r="A24" s="5" t="s">
        <v>49</v>
      </c>
      <c r="B24" s="6" t="s">
        <v>144</v>
      </c>
      <c r="C24" s="7" t="s">
        <v>50</v>
      </c>
      <c r="D24" s="19">
        <v>150305</v>
      </c>
      <c r="E24" s="19">
        <v>150305</v>
      </c>
      <c r="F24" s="39"/>
    </row>
    <row r="25" spans="1:6" ht="22.5" customHeight="1" x14ac:dyDescent="0.35">
      <c r="A25" s="5" t="s">
        <v>51</v>
      </c>
      <c r="B25" s="6" t="s">
        <v>53</v>
      </c>
      <c r="C25" s="70" t="s">
        <v>52</v>
      </c>
      <c r="D25" s="37">
        <v>2900442</v>
      </c>
      <c r="E25" s="37">
        <v>2900442</v>
      </c>
      <c r="F25" s="39"/>
    </row>
    <row r="26" spans="1:6" ht="38.25" customHeight="1" x14ac:dyDescent="0.35">
      <c r="A26" s="5" t="s">
        <v>54</v>
      </c>
      <c r="B26" s="6" t="s">
        <v>233</v>
      </c>
      <c r="C26" s="70" t="s">
        <v>24</v>
      </c>
      <c r="D26" s="37">
        <v>3000000</v>
      </c>
      <c r="E26" s="37">
        <v>3000000</v>
      </c>
      <c r="F26" s="39"/>
    </row>
    <row r="27" spans="1:6" ht="21" customHeight="1" x14ac:dyDescent="0.35">
      <c r="A27" s="5" t="s">
        <v>55</v>
      </c>
      <c r="B27" s="6" t="s">
        <v>232</v>
      </c>
      <c r="C27" s="70" t="s">
        <v>56</v>
      </c>
      <c r="D27" s="37">
        <v>3000000</v>
      </c>
      <c r="E27" s="37">
        <v>3000000</v>
      </c>
      <c r="F27" s="39"/>
    </row>
    <row r="28" spans="1:6" ht="26.25" customHeight="1" x14ac:dyDescent="0.35">
      <c r="A28" s="5" t="s">
        <v>57</v>
      </c>
      <c r="B28" s="6" t="s">
        <v>145</v>
      </c>
      <c r="C28" s="70" t="s">
        <v>16</v>
      </c>
      <c r="D28" s="37">
        <v>730000</v>
      </c>
      <c r="E28" s="37">
        <v>730000</v>
      </c>
      <c r="F28" s="39"/>
    </row>
    <row r="29" spans="1:6" ht="26.25" customHeight="1" x14ac:dyDescent="0.35">
      <c r="A29" s="5" t="s">
        <v>58</v>
      </c>
      <c r="B29" s="6" t="s">
        <v>109</v>
      </c>
      <c r="C29" s="74" t="s">
        <v>59</v>
      </c>
      <c r="D29" s="37">
        <v>1082772</v>
      </c>
      <c r="E29" s="37">
        <v>1082772</v>
      </c>
      <c r="F29" s="39"/>
    </row>
    <row r="30" spans="1:6" x14ac:dyDescent="0.35">
      <c r="A30" s="5" t="s">
        <v>60</v>
      </c>
      <c r="B30" s="6" t="s">
        <v>146</v>
      </c>
      <c r="C30" s="74" t="s">
        <v>61</v>
      </c>
      <c r="D30" s="37">
        <v>300000</v>
      </c>
      <c r="E30" s="37">
        <v>300000</v>
      </c>
      <c r="F30" s="39"/>
    </row>
    <row r="31" spans="1:6" s="8" customFormat="1" ht="42" x14ac:dyDescent="0.35">
      <c r="A31" s="5" t="s">
        <v>67</v>
      </c>
      <c r="B31" s="6" t="s">
        <v>152</v>
      </c>
      <c r="C31" s="74" t="s">
        <v>68</v>
      </c>
      <c r="D31" s="37">
        <v>1500000</v>
      </c>
      <c r="E31" s="37">
        <v>1500000</v>
      </c>
      <c r="F31" s="42"/>
    </row>
    <row r="32" spans="1:6" s="8" customFormat="1" x14ac:dyDescent="0.35">
      <c r="A32" s="5" t="s">
        <v>69</v>
      </c>
      <c r="B32" s="6" t="s">
        <v>153</v>
      </c>
      <c r="C32" s="74" t="s">
        <v>70</v>
      </c>
      <c r="D32" s="37">
        <v>318226</v>
      </c>
      <c r="E32" s="37">
        <v>318226</v>
      </c>
      <c r="F32" s="42"/>
    </row>
    <row r="33" spans="1:6" x14ac:dyDescent="0.35">
      <c r="A33" s="5" t="s">
        <v>74</v>
      </c>
      <c r="B33" s="6" t="s">
        <v>156</v>
      </c>
      <c r="C33" s="74" t="s">
        <v>75</v>
      </c>
      <c r="D33" s="37">
        <v>1039077</v>
      </c>
      <c r="E33" s="37">
        <v>1039077</v>
      </c>
      <c r="F33" s="39"/>
    </row>
    <row r="34" spans="1:6" s="8" customFormat="1" ht="27" customHeight="1" x14ac:dyDescent="0.35">
      <c r="A34" s="5" t="s">
        <v>76</v>
      </c>
      <c r="B34" s="6" t="s">
        <v>157</v>
      </c>
      <c r="C34" s="74" t="s">
        <v>77</v>
      </c>
      <c r="D34" s="37">
        <v>272617</v>
      </c>
      <c r="E34" s="37">
        <v>272617</v>
      </c>
      <c r="F34" s="42"/>
    </row>
    <row r="35" spans="1:6" s="8" customFormat="1" ht="24" customHeight="1" x14ac:dyDescent="0.35">
      <c r="A35" s="13" t="s">
        <v>78</v>
      </c>
      <c r="B35" s="14" t="s">
        <v>158</v>
      </c>
      <c r="C35" s="74" t="s">
        <v>79</v>
      </c>
      <c r="D35" s="37">
        <v>1036700</v>
      </c>
      <c r="E35" s="37">
        <v>1036700</v>
      </c>
      <c r="F35" s="42"/>
    </row>
    <row r="36" spans="1:6" s="8" customFormat="1" ht="88.5" customHeight="1" thickBot="1" x14ac:dyDescent="0.4">
      <c r="A36" s="5" t="s">
        <v>181</v>
      </c>
      <c r="B36" s="6" t="s">
        <v>173</v>
      </c>
      <c r="C36" s="72" t="s">
        <v>16</v>
      </c>
      <c r="D36" s="75">
        <v>1125000</v>
      </c>
      <c r="E36" s="37">
        <v>1125000</v>
      </c>
      <c r="F36" s="42"/>
    </row>
    <row r="37" spans="1:6" s="11" customFormat="1" ht="40.9" customHeight="1" thickTop="1" thickBot="1" x14ac:dyDescent="0.45">
      <c r="A37" s="109" t="s">
        <v>175</v>
      </c>
      <c r="B37" s="113"/>
      <c r="C37" s="113"/>
      <c r="D37" s="22">
        <f>SUM(D3:D36)</f>
        <v>42398161</v>
      </c>
      <c r="E37" s="47"/>
      <c r="F37" s="47"/>
    </row>
    <row r="38" spans="1:6" s="12" customFormat="1" ht="24" thickTop="1" x14ac:dyDescent="0.35">
      <c r="A38" s="116" t="s">
        <v>231</v>
      </c>
      <c r="B38" s="117"/>
      <c r="C38" s="117"/>
      <c r="D38" s="117"/>
      <c r="E38" s="45"/>
      <c r="F38" s="45"/>
    </row>
    <row r="39" spans="1:6" ht="46.5" customHeight="1" x14ac:dyDescent="0.35">
      <c r="A39" s="13" t="s">
        <v>54</v>
      </c>
      <c r="B39" s="77" t="s">
        <v>234</v>
      </c>
      <c r="C39" s="76" t="s">
        <v>24</v>
      </c>
      <c r="D39" s="78">
        <v>3387868</v>
      </c>
      <c r="E39" s="37">
        <v>3387868</v>
      </c>
      <c r="F39" s="37"/>
    </row>
    <row r="40" spans="1:6" ht="69" customHeight="1" x14ac:dyDescent="0.35">
      <c r="A40" s="5" t="s">
        <v>55</v>
      </c>
      <c r="B40" s="74" t="s">
        <v>235</v>
      </c>
      <c r="C40" s="70" t="s">
        <v>56</v>
      </c>
      <c r="D40" s="37">
        <v>2595875</v>
      </c>
      <c r="E40" s="37">
        <v>2595875</v>
      </c>
      <c r="F40" s="37">
        <v>310000</v>
      </c>
    </row>
    <row r="41" spans="1:6" ht="99" customHeight="1" x14ac:dyDescent="0.35">
      <c r="A41" s="4"/>
      <c r="B41" s="74" t="s">
        <v>80</v>
      </c>
      <c r="C41" s="74" t="s">
        <v>42</v>
      </c>
      <c r="D41" s="37">
        <v>3009722</v>
      </c>
      <c r="E41" s="37">
        <v>1000000</v>
      </c>
      <c r="F41" s="37"/>
    </row>
    <row r="42" spans="1:6" ht="21.75" customHeight="1" x14ac:dyDescent="0.35">
      <c r="A42" s="4" t="s">
        <v>85</v>
      </c>
      <c r="B42" s="74" t="s">
        <v>111</v>
      </c>
      <c r="C42" s="70" t="s">
        <v>16</v>
      </c>
      <c r="D42" s="37">
        <v>200000</v>
      </c>
      <c r="E42" s="37">
        <v>200000</v>
      </c>
      <c r="F42" s="37"/>
    </row>
    <row r="43" spans="1:6" x14ac:dyDescent="0.35">
      <c r="A43" s="5" t="s">
        <v>86</v>
      </c>
      <c r="B43" s="74" t="s">
        <v>160</v>
      </c>
      <c r="C43" s="70" t="s">
        <v>87</v>
      </c>
      <c r="D43" s="37">
        <v>175000</v>
      </c>
      <c r="E43" s="37">
        <v>175000</v>
      </c>
      <c r="F43" s="37"/>
    </row>
    <row r="44" spans="1:6" x14ac:dyDescent="0.35">
      <c r="A44" s="5" t="s">
        <v>65</v>
      </c>
      <c r="B44" s="74" t="s">
        <v>151</v>
      </c>
      <c r="C44" s="74" t="s">
        <v>66</v>
      </c>
      <c r="D44" s="37">
        <v>192000</v>
      </c>
      <c r="E44" s="37">
        <v>192000</v>
      </c>
      <c r="F44" s="37"/>
    </row>
    <row r="45" spans="1:6" x14ac:dyDescent="0.35">
      <c r="A45" s="5" t="s">
        <v>72</v>
      </c>
      <c r="B45" s="6" t="s">
        <v>155</v>
      </c>
      <c r="C45" s="6" t="s">
        <v>73</v>
      </c>
      <c r="D45" s="17">
        <v>75000</v>
      </c>
      <c r="E45" s="17">
        <v>75000</v>
      </c>
      <c r="F45" s="17"/>
    </row>
    <row r="46" spans="1:6" x14ac:dyDescent="0.35">
      <c r="A46" s="5" t="s">
        <v>62</v>
      </c>
      <c r="B46" s="71" t="s">
        <v>147</v>
      </c>
      <c r="C46" s="71" t="s">
        <v>16</v>
      </c>
      <c r="D46" s="38">
        <v>499851</v>
      </c>
      <c r="E46" s="38">
        <v>499851</v>
      </c>
      <c r="F46" s="38"/>
    </row>
    <row r="47" spans="1:6" x14ac:dyDescent="0.35">
      <c r="A47" s="5" t="s">
        <v>89</v>
      </c>
      <c r="B47" s="71" t="s">
        <v>163</v>
      </c>
      <c r="C47" s="71" t="s">
        <v>90</v>
      </c>
      <c r="D47" s="38">
        <v>450000</v>
      </c>
      <c r="E47" s="38">
        <v>450000</v>
      </c>
      <c r="F47" s="38"/>
    </row>
    <row r="48" spans="1:6" x14ac:dyDescent="0.35">
      <c r="A48" s="5" t="s">
        <v>37</v>
      </c>
      <c r="B48" s="71" t="s">
        <v>138</v>
      </c>
      <c r="C48" s="70" t="s">
        <v>16</v>
      </c>
      <c r="D48" s="38">
        <v>250000</v>
      </c>
      <c r="E48" s="38">
        <v>250000</v>
      </c>
      <c r="F48" s="38"/>
    </row>
    <row r="49" spans="1:6" s="8" customFormat="1" x14ac:dyDescent="0.35">
      <c r="A49" s="5" t="s">
        <v>33</v>
      </c>
      <c r="B49" s="71" t="s">
        <v>136</v>
      </c>
      <c r="C49" s="70" t="s">
        <v>34</v>
      </c>
      <c r="D49" s="38">
        <v>60000</v>
      </c>
      <c r="E49" s="38">
        <v>60000</v>
      </c>
      <c r="F49" s="38"/>
    </row>
    <row r="50" spans="1:6" ht="21.75" thickBot="1" x14ac:dyDescent="0.4">
      <c r="A50" s="4" t="s">
        <v>81</v>
      </c>
      <c r="B50" s="71" t="s">
        <v>159</v>
      </c>
      <c r="C50" s="71" t="s">
        <v>82</v>
      </c>
      <c r="D50" s="73">
        <v>127890</v>
      </c>
      <c r="E50" s="38">
        <v>127890</v>
      </c>
      <c r="F50" s="38"/>
    </row>
    <row r="51" spans="1:6" s="12" customFormat="1" ht="21.6" customHeight="1" thickTop="1" thickBot="1" x14ac:dyDescent="0.4">
      <c r="A51" s="109" t="s">
        <v>176</v>
      </c>
      <c r="B51" s="113"/>
      <c r="C51" s="113"/>
      <c r="D51" s="22">
        <f>SUM(D39:D50)</f>
        <v>11023206</v>
      </c>
      <c r="E51" s="45"/>
      <c r="F51" s="45"/>
    </row>
    <row r="52" spans="1:6" s="12" customFormat="1" ht="26.25" customHeight="1" thickTop="1" thickBot="1" x14ac:dyDescent="0.4">
      <c r="A52" s="114" t="s">
        <v>174</v>
      </c>
      <c r="B52" s="115"/>
      <c r="C52" s="115"/>
      <c r="D52" s="23">
        <f>SUM(D37+D51)</f>
        <v>53421367</v>
      </c>
      <c r="E52" s="45"/>
      <c r="F52" s="45"/>
    </row>
    <row r="53" spans="1:6" s="12" customFormat="1" ht="24" thickTop="1" x14ac:dyDescent="0.35">
      <c r="A53" s="111" t="s">
        <v>179</v>
      </c>
      <c r="B53" s="112"/>
      <c r="C53" s="112"/>
      <c r="D53" s="112"/>
      <c r="E53" s="45"/>
      <c r="F53" s="45"/>
    </row>
    <row r="54" spans="1:6" x14ac:dyDescent="0.35">
      <c r="A54" s="3" t="s">
        <v>4</v>
      </c>
      <c r="B54" s="74" t="s">
        <v>149</v>
      </c>
      <c r="C54" s="74" t="s">
        <v>34</v>
      </c>
      <c r="D54" s="37">
        <v>1200000</v>
      </c>
      <c r="E54" s="37"/>
      <c r="F54" s="37">
        <v>1200000</v>
      </c>
    </row>
    <row r="55" spans="1:6" x14ac:dyDescent="0.35">
      <c r="A55" s="3"/>
      <c r="B55" s="74" t="s">
        <v>150</v>
      </c>
      <c r="C55" s="74" t="s">
        <v>64</v>
      </c>
      <c r="D55" s="37">
        <v>982720</v>
      </c>
      <c r="E55" s="37"/>
      <c r="F55" s="37">
        <v>982720</v>
      </c>
    </row>
    <row r="56" spans="1:6" x14ac:dyDescent="0.35">
      <c r="A56" s="3"/>
      <c r="B56" s="74" t="s">
        <v>161</v>
      </c>
      <c r="C56" s="74" t="s">
        <v>16</v>
      </c>
      <c r="D56" s="37">
        <v>945000</v>
      </c>
      <c r="E56" s="37"/>
      <c r="F56" s="37">
        <v>945000</v>
      </c>
    </row>
    <row r="57" spans="1:6" x14ac:dyDescent="0.35">
      <c r="A57" s="3"/>
      <c r="B57" s="77" t="s">
        <v>120</v>
      </c>
      <c r="C57" s="76" t="s">
        <v>77</v>
      </c>
      <c r="D57" s="78">
        <v>60060</v>
      </c>
      <c r="E57" s="37"/>
      <c r="F57" s="37"/>
    </row>
    <row r="58" spans="1:6" x14ac:dyDescent="0.35">
      <c r="A58" s="4" t="s">
        <v>11</v>
      </c>
      <c r="B58" s="74" t="s">
        <v>124</v>
      </c>
      <c r="C58" s="74" t="s">
        <v>12</v>
      </c>
      <c r="D58" s="37">
        <v>251245</v>
      </c>
      <c r="E58" s="37"/>
      <c r="F58" s="37"/>
    </row>
    <row r="59" spans="1:6" ht="42" x14ac:dyDescent="0.35">
      <c r="A59" s="4" t="s">
        <v>19</v>
      </c>
      <c r="B59" s="74" t="s">
        <v>128</v>
      </c>
      <c r="C59" s="74" t="s">
        <v>20</v>
      </c>
      <c r="D59" s="37">
        <v>150000</v>
      </c>
      <c r="E59" s="37"/>
      <c r="F59" s="37"/>
    </row>
    <row r="60" spans="1:6" x14ac:dyDescent="0.35">
      <c r="A60" s="5" t="s">
        <v>27</v>
      </c>
      <c r="B60" s="74" t="s">
        <v>132</v>
      </c>
      <c r="C60" s="70" t="s">
        <v>26</v>
      </c>
      <c r="D60" s="37">
        <v>700000</v>
      </c>
      <c r="E60" s="37"/>
      <c r="F60" s="37"/>
    </row>
    <row r="61" spans="1:6" ht="72" customHeight="1" x14ac:dyDescent="0.35">
      <c r="A61" s="5" t="s">
        <v>30</v>
      </c>
      <c r="B61" s="74" t="s">
        <v>134</v>
      </c>
      <c r="C61" s="70" t="s">
        <v>31</v>
      </c>
      <c r="D61" s="37">
        <v>546000</v>
      </c>
      <c r="E61" s="37"/>
      <c r="F61" s="37"/>
    </row>
    <row r="62" spans="1:6" ht="21" customHeight="1" x14ac:dyDescent="0.35">
      <c r="A62" s="35" t="s">
        <v>39</v>
      </c>
      <c r="B62" s="79" t="s">
        <v>139</v>
      </c>
      <c r="C62" s="72" t="s">
        <v>16</v>
      </c>
      <c r="D62" s="75">
        <v>102500</v>
      </c>
      <c r="E62" s="37"/>
      <c r="F62" s="37"/>
    </row>
    <row r="63" spans="1:6" s="10" customFormat="1" ht="21.75" customHeight="1" x14ac:dyDescent="0.25">
      <c r="A63" s="36" t="s">
        <v>63</v>
      </c>
      <c r="B63" s="74" t="s">
        <v>148</v>
      </c>
      <c r="C63" s="74" t="s">
        <v>61</v>
      </c>
      <c r="D63" s="37">
        <v>180000</v>
      </c>
      <c r="E63" s="37"/>
      <c r="F63" s="37"/>
    </row>
    <row r="64" spans="1:6" s="10" customFormat="1" ht="24" customHeight="1" x14ac:dyDescent="0.25">
      <c r="A64" s="36" t="s">
        <v>71</v>
      </c>
      <c r="B64" s="74" t="s">
        <v>154</v>
      </c>
      <c r="C64" s="74" t="s">
        <v>70</v>
      </c>
      <c r="D64" s="37">
        <v>149989</v>
      </c>
      <c r="E64" s="37"/>
      <c r="F64" s="37"/>
    </row>
    <row r="65" spans="1:6" s="10" customFormat="1" ht="45.75" customHeight="1" x14ac:dyDescent="0.25">
      <c r="A65" s="36" t="s">
        <v>83</v>
      </c>
      <c r="B65" s="74" t="s">
        <v>110</v>
      </c>
      <c r="C65" s="74" t="s">
        <v>84</v>
      </c>
      <c r="D65" s="37">
        <v>1000000</v>
      </c>
      <c r="E65" s="37"/>
      <c r="F65" s="37"/>
    </row>
    <row r="66" spans="1:6" ht="35.25" customHeight="1" thickBot="1" x14ac:dyDescent="0.4">
      <c r="A66" s="5" t="s">
        <v>88</v>
      </c>
      <c r="B66" s="74" t="s">
        <v>162</v>
      </c>
      <c r="C66" s="70" t="s">
        <v>16</v>
      </c>
      <c r="D66" s="37">
        <v>1235000</v>
      </c>
      <c r="E66" s="37"/>
      <c r="F66" s="37"/>
    </row>
    <row r="67" spans="1:6" s="12" customFormat="1" ht="19.899999999999999" customHeight="1" thickTop="1" thickBot="1" x14ac:dyDescent="0.4">
      <c r="A67" s="109" t="s">
        <v>177</v>
      </c>
      <c r="B67" s="110"/>
      <c r="C67" s="110"/>
      <c r="D67" s="22">
        <f>SUM(D54:D66)</f>
        <v>7502514</v>
      </c>
      <c r="E67" s="45"/>
      <c r="F67" s="45"/>
    </row>
    <row r="68" spans="1:6" ht="24" thickTop="1" x14ac:dyDescent="0.35">
      <c r="A68" s="107" t="s">
        <v>180</v>
      </c>
      <c r="B68" s="108"/>
      <c r="C68" s="108"/>
      <c r="D68" s="108"/>
      <c r="E68" s="46"/>
      <c r="F68" s="46"/>
    </row>
    <row r="69" spans="1:6" x14ac:dyDescent="0.35">
      <c r="A69" s="25" t="s">
        <v>91</v>
      </c>
      <c r="B69" s="66" t="s">
        <v>164</v>
      </c>
      <c r="C69" s="26" t="s">
        <v>92</v>
      </c>
      <c r="D69" s="27">
        <v>444250</v>
      </c>
      <c r="E69" s="39"/>
      <c r="F69" s="39"/>
    </row>
    <row r="70" spans="1:6" x14ac:dyDescent="0.35">
      <c r="A70" s="28" t="s">
        <v>93</v>
      </c>
      <c r="B70" s="67" t="s">
        <v>172</v>
      </c>
      <c r="C70" s="30" t="s">
        <v>52</v>
      </c>
      <c r="D70" s="31">
        <v>819000</v>
      </c>
      <c r="E70" s="39"/>
      <c r="F70" s="39"/>
    </row>
    <row r="71" spans="1:6" x14ac:dyDescent="0.35">
      <c r="A71" s="25" t="s">
        <v>94</v>
      </c>
      <c r="B71" s="66" t="s">
        <v>112</v>
      </c>
      <c r="C71" s="26" t="s">
        <v>16</v>
      </c>
      <c r="D71" s="32">
        <v>153846</v>
      </c>
      <c r="E71" s="39"/>
      <c r="F71" s="39"/>
    </row>
    <row r="72" spans="1:6" x14ac:dyDescent="0.35">
      <c r="A72" s="28" t="s">
        <v>95</v>
      </c>
      <c r="B72" s="67" t="s">
        <v>113</v>
      </c>
      <c r="C72" s="30" t="s">
        <v>16</v>
      </c>
      <c r="D72" s="31">
        <v>502564</v>
      </c>
      <c r="E72" s="39"/>
      <c r="F72" s="39"/>
    </row>
    <row r="73" spans="1:6" x14ac:dyDescent="0.35">
      <c r="A73" s="25" t="s">
        <v>96</v>
      </c>
      <c r="B73" s="66" t="s">
        <v>165</v>
      </c>
      <c r="C73" s="26" t="s">
        <v>16</v>
      </c>
      <c r="D73" s="32">
        <v>256410</v>
      </c>
      <c r="E73" s="39"/>
      <c r="F73" s="39"/>
    </row>
    <row r="74" spans="1:6" x14ac:dyDescent="0.35">
      <c r="A74" s="28" t="s">
        <v>97</v>
      </c>
      <c r="B74" s="67" t="s">
        <v>166</v>
      </c>
      <c r="C74" s="30" t="s">
        <v>16</v>
      </c>
      <c r="D74" s="31">
        <v>420250</v>
      </c>
      <c r="E74" s="39"/>
      <c r="F74" s="39"/>
    </row>
    <row r="75" spans="1:6" x14ac:dyDescent="0.35">
      <c r="A75" s="28" t="s">
        <v>98</v>
      </c>
      <c r="B75" s="68" t="s">
        <v>167</v>
      </c>
      <c r="C75" s="30" t="s">
        <v>3</v>
      </c>
      <c r="D75" s="31">
        <v>680000</v>
      </c>
      <c r="E75" s="39"/>
      <c r="F75" s="39"/>
    </row>
    <row r="76" spans="1:6" x14ac:dyDescent="0.35">
      <c r="A76" s="28" t="s">
        <v>99</v>
      </c>
      <c r="B76" s="69" t="s">
        <v>114</v>
      </c>
      <c r="C76" s="33" t="s">
        <v>100</v>
      </c>
      <c r="D76" s="34">
        <v>187000</v>
      </c>
      <c r="E76" s="39"/>
      <c r="F76" s="39"/>
    </row>
    <row r="77" spans="1:6" x14ac:dyDescent="0.35">
      <c r="A77" s="28" t="s">
        <v>101</v>
      </c>
      <c r="B77" s="68" t="s">
        <v>168</v>
      </c>
      <c r="C77" s="30" t="s">
        <v>102</v>
      </c>
      <c r="D77" s="31">
        <v>350000</v>
      </c>
      <c r="E77" s="39"/>
      <c r="F77" s="39"/>
    </row>
    <row r="78" spans="1:6" s="8" customFormat="1" ht="23.25" customHeight="1" x14ac:dyDescent="0.35">
      <c r="A78" s="28" t="s">
        <v>103</v>
      </c>
      <c r="B78" s="68" t="s">
        <v>169</v>
      </c>
      <c r="C78" s="30" t="s">
        <v>24</v>
      </c>
      <c r="D78" s="31">
        <v>1010000</v>
      </c>
      <c r="E78" s="42"/>
      <c r="F78" s="42"/>
    </row>
    <row r="79" spans="1:6" x14ac:dyDescent="0.35">
      <c r="A79" s="28" t="s">
        <v>104</v>
      </c>
      <c r="B79" s="68" t="s">
        <v>170</v>
      </c>
      <c r="C79" s="30" t="s">
        <v>16</v>
      </c>
      <c r="D79" s="31">
        <v>87179</v>
      </c>
      <c r="E79" s="39"/>
      <c r="F79" s="39"/>
    </row>
    <row r="80" spans="1:6" x14ac:dyDescent="0.35">
      <c r="A80" s="28" t="s">
        <v>105</v>
      </c>
      <c r="B80" s="68" t="s">
        <v>171</v>
      </c>
      <c r="C80" s="29" t="s">
        <v>106</v>
      </c>
      <c r="D80" s="31">
        <v>448681</v>
      </c>
      <c r="E80" s="39"/>
      <c r="F80" s="39"/>
    </row>
    <row r="81" spans="3:6" x14ac:dyDescent="0.35">
      <c r="C81" s="21"/>
      <c r="D81" s="24"/>
      <c r="E81" s="41" t="s">
        <v>184</v>
      </c>
      <c r="F81" s="41" t="s">
        <v>185</v>
      </c>
    </row>
    <row r="82" spans="3:6" x14ac:dyDescent="0.35">
      <c r="E82" s="40">
        <f t="shared" ref="E82:F82" si="0">SUM(E2:E80)</f>
        <v>51411645</v>
      </c>
      <c r="F82" s="40">
        <f t="shared" si="0"/>
        <v>3437720</v>
      </c>
    </row>
    <row r="83" spans="3:6" x14ac:dyDescent="0.35">
      <c r="C83" s="43"/>
      <c r="D83" s="44"/>
    </row>
    <row r="84" spans="3:6" x14ac:dyDescent="0.35">
      <c r="E84" s="65"/>
      <c r="F84" s="65"/>
    </row>
    <row r="85" spans="3:6" x14ac:dyDescent="0.35">
      <c r="E85" s="64"/>
      <c r="F85" s="64"/>
    </row>
    <row r="86" spans="3:6" x14ac:dyDescent="0.35">
      <c r="E86" s="62"/>
    </row>
    <row r="87" spans="3:6" x14ac:dyDescent="0.35">
      <c r="E87" s="64"/>
      <c r="F87" s="65"/>
    </row>
    <row r="88" spans="3:6" x14ac:dyDescent="0.35">
      <c r="E88" s="63"/>
      <c r="F88" s="63"/>
    </row>
    <row r="89" spans="3:6" x14ac:dyDescent="0.35">
      <c r="E89" s="62"/>
    </row>
    <row r="92" spans="3:6" x14ac:dyDescent="0.35">
      <c r="E92" s="62"/>
    </row>
  </sheetData>
  <sortState ref="A4:I36">
    <sortCondition ref="A3"/>
  </sortState>
  <mergeCells count="8">
    <mergeCell ref="A68:D68"/>
    <mergeCell ref="A67:C67"/>
    <mergeCell ref="A2:D2"/>
    <mergeCell ref="A37:C37"/>
    <mergeCell ref="A52:C52"/>
    <mergeCell ref="A51:C51"/>
    <mergeCell ref="A53:D53"/>
    <mergeCell ref="A38:D38"/>
  </mergeCells>
  <printOptions horizontalCentered="1"/>
  <pageMargins left="0" right="0" top="0.5" bottom="0" header="0.25" footer="0"/>
  <pageSetup scale="36" orientation="portrait" r:id="rId1"/>
  <headerFooter>
    <oddHeader>&amp;C&amp;"-,Bold"&amp;18FY14 UASI Project Snapshot For Approval (With Comments)</oddHeader>
    <oddFooter>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FY14 UASI Final List</vt:lpstr>
      <vt:lpstr>14 ETOP list</vt:lpstr>
      <vt:lpstr>FY14 Project Snapshot</vt:lpstr>
      <vt:lpstr>'FY14 Project Snapshot'!Print_Area</vt:lpstr>
      <vt:lpstr>'FY14 UASI Final List'!Print_Area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Rauschecker, Markus</dc:creator>
  <cp:lastModifiedBy>ServUS</cp:lastModifiedBy>
  <cp:lastPrinted>2014-05-13T14:03:26Z</cp:lastPrinted>
  <dcterms:created xsi:type="dcterms:W3CDTF">2014-04-15T15:19:47Z</dcterms:created>
  <dcterms:modified xsi:type="dcterms:W3CDTF">2014-05-14T15:00:37Z</dcterms:modified>
</cp:coreProperties>
</file>