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2\"/>
    </mc:Choice>
  </mc:AlternateContent>
  <xr:revisionPtr revIDLastSave="0" documentId="13_ncr:1_{133CF747-C912-4AF6-9D70-5FA41E48C632}" xr6:coauthVersionLast="47" xr6:coauthVersionMax="47" xr10:uidLastSave="{00000000-0000-0000-0000-000000000000}"/>
  <bookViews>
    <workbookView xWindow="-120" yWindow="-120" windowWidth="29040" windowHeight="15840" activeTab="1" xr2:uid="{F685B3CC-A5DF-45BB-AD7B-9AB4E2C9DA73}"/>
  </bookViews>
  <sheets>
    <sheet name="Round 9.2 Employment" sheetId="1" r:id="rId1"/>
    <sheet name="Round 9.2 Population" sheetId="2" r:id="rId2"/>
    <sheet name="Round 9.2 Household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5" i="3" l="1"/>
  <c r="G65" i="3"/>
  <c r="F65" i="3"/>
  <c r="E65" i="3"/>
  <c r="D65" i="3"/>
  <c r="C65" i="3"/>
  <c r="B65" i="3"/>
  <c r="H63" i="3"/>
  <c r="G63" i="3"/>
  <c r="F63" i="3"/>
  <c r="E63" i="3"/>
  <c r="D63" i="3"/>
  <c r="C63" i="3"/>
  <c r="B63" i="3"/>
  <c r="H61" i="3"/>
  <c r="G61" i="3"/>
  <c r="F61" i="3"/>
  <c r="E61" i="3"/>
  <c r="D61" i="3"/>
  <c r="C61" i="3"/>
  <c r="B61" i="3"/>
  <c r="H59" i="3"/>
  <c r="G59" i="3"/>
  <c r="F59" i="3"/>
  <c r="E59" i="3"/>
  <c r="D59" i="3"/>
  <c r="C59" i="3"/>
  <c r="B59" i="3"/>
  <c r="H56" i="3"/>
  <c r="G56" i="3"/>
  <c r="F56" i="3"/>
  <c r="E56" i="3"/>
  <c r="D56" i="3"/>
  <c r="C56" i="3"/>
  <c r="B56" i="3"/>
  <c r="I56" i="3" s="1"/>
  <c r="J56" i="3" s="1"/>
  <c r="I54" i="3"/>
  <c r="J54" i="3" s="1"/>
  <c r="I53" i="3"/>
  <c r="J53" i="3" s="1"/>
  <c r="I52" i="3"/>
  <c r="J52" i="3" s="1"/>
  <c r="I51" i="3"/>
  <c r="J51" i="3" s="1"/>
  <c r="I50" i="3"/>
  <c r="J50" i="3" s="1"/>
  <c r="H47" i="3"/>
  <c r="G47" i="3"/>
  <c r="F47" i="3"/>
  <c r="E47" i="3"/>
  <c r="D47" i="3"/>
  <c r="C47" i="3"/>
  <c r="B47" i="3"/>
  <c r="I45" i="3"/>
  <c r="J45" i="3" s="1"/>
  <c r="I44" i="3"/>
  <c r="J44" i="3" s="1"/>
  <c r="I43" i="3"/>
  <c r="J43" i="3" s="1"/>
  <c r="I42" i="3"/>
  <c r="J42" i="3" s="1"/>
  <c r="I41" i="3"/>
  <c r="J41" i="3" s="1"/>
  <c r="H38" i="3"/>
  <c r="G38" i="3"/>
  <c r="F38" i="3"/>
  <c r="E38" i="3"/>
  <c r="D38" i="3"/>
  <c r="C38" i="3"/>
  <c r="B38" i="3"/>
  <c r="I36" i="3"/>
  <c r="J36" i="3" s="1"/>
  <c r="I35" i="3"/>
  <c r="J35" i="3" s="1"/>
  <c r="I34" i="3"/>
  <c r="J34" i="3" s="1"/>
  <c r="H32" i="3"/>
  <c r="G32" i="3"/>
  <c r="F32" i="3"/>
  <c r="E32" i="3"/>
  <c r="D32" i="3"/>
  <c r="C32" i="3"/>
  <c r="B32" i="3"/>
  <c r="I30" i="3"/>
  <c r="J30" i="3" s="1"/>
  <c r="I29" i="3"/>
  <c r="I28" i="3"/>
  <c r="I27" i="3"/>
  <c r="J27" i="3" s="1"/>
  <c r="I26" i="3"/>
  <c r="J26" i="3" s="1"/>
  <c r="I25" i="3"/>
  <c r="I24" i="3"/>
  <c r="H22" i="3"/>
  <c r="G22" i="3"/>
  <c r="F22" i="3"/>
  <c r="E22" i="3"/>
  <c r="D22" i="3"/>
  <c r="C22" i="3"/>
  <c r="B22" i="3"/>
  <c r="I20" i="3"/>
  <c r="I19" i="3"/>
  <c r="J19" i="3" s="1"/>
  <c r="I18" i="3"/>
  <c r="J18" i="3" s="1"/>
  <c r="I17" i="3"/>
  <c r="I16" i="3"/>
  <c r="I15" i="3"/>
  <c r="J15" i="3" s="1"/>
  <c r="I14" i="3"/>
  <c r="J14" i="3" s="1"/>
  <c r="H12" i="3"/>
  <c r="G12" i="3"/>
  <c r="F12" i="3"/>
  <c r="E12" i="3"/>
  <c r="D12" i="3"/>
  <c r="C12" i="3"/>
  <c r="B12" i="3"/>
  <c r="I10" i="3"/>
  <c r="J10" i="3" s="1"/>
  <c r="I9" i="3"/>
  <c r="I8" i="3"/>
  <c r="J1" i="3"/>
  <c r="H65" i="2"/>
  <c r="G65" i="2"/>
  <c r="F65" i="2"/>
  <c r="E65" i="2"/>
  <c r="D65" i="2"/>
  <c r="C65" i="2"/>
  <c r="B65" i="2"/>
  <c r="H63" i="2"/>
  <c r="G63" i="2"/>
  <c r="F63" i="2"/>
  <c r="E63" i="2"/>
  <c r="D63" i="2"/>
  <c r="C63" i="2"/>
  <c r="B63" i="2"/>
  <c r="H61" i="2"/>
  <c r="G61" i="2"/>
  <c r="F61" i="2"/>
  <c r="E61" i="2"/>
  <c r="D61" i="2"/>
  <c r="C61" i="2"/>
  <c r="B61" i="2"/>
  <c r="H59" i="2"/>
  <c r="G59" i="2"/>
  <c r="F59" i="2"/>
  <c r="E59" i="2"/>
  <c r="D59" i="2"/>
  <c r="C59" i="2"/>
  <c r="B59" i="2"/>
  <c r="H56" i="2"/>
  <c r="G56" i="2"/>
  <c r="F56" i="2"/>
  <c r="E56" i="2"/>
  <c r="D56" i="2"/>
  <c r="C56" i="2"/>
  <c r="B56" i="2"/>
  <c r="I54" i="2"/>
  <c r="J54" i="2" s="1"/>
  <c r="I53" i="2"/>
  <c r="J53" i="2" s="1"/>
  <c r="I52" i="2"/>
  <c r="J52" i="2" s="1"/>
  <c r="I51" i="2"/>
  <c r="J51" i="2" s="1"/>
  <c r="I50" i="2"/>
  <c r="J50" i="2" s="1"/>
  <c r="H47" i="2"/>
  <c r="G47" i="2"/>
  <c r="F47" i="2"/>
  <c r="E47" i="2"/>
  <c r="D47" i="2"/>
  <c r="C47" i="2"/>
  <c r="B47" i="2"/>
  <c r="I45" i="2"/>
  <c r="J45" i="2" s="1"/>
  <c r="I44" i="2"/>
  <c r="J44" i="2" s="1"/>
  <c r="I43" i="2"/>
  <c r="J43" i="2" s="1"/>
  <c r="I42" i="2"/>
  <c r="J42" i="2" s="1"/>
  <c r="I41" i="2"/>
  <c r="J41" i="2" s="1"/>
  <c r="H38" i="2"/>
  <c r="G38" i="2"/>
  <c r="F38" i="2"/>
  <c r="E38" i="2"/>
  <c r="D38" i="2"/>
  <c r="C38" i="2"/>
  <c r="B38" i="2"/>
  <c r="I36" i="2"/>
  <c r="J36" i="2" s="1"/>
  <c r="I35" i="2"/>
  <c r="J35" i="2" s="1"/>
  <c r="I34" i="2"/>
  <c r="J34" i="2" s="1"/>
  <c r="H32" i="2"/>
  <c r="G32" i="2"/>
  <c r="F32" i="2"/>
  <c r="E32" i="2"/>
  <c r="D32" i="2"/>
  <c r="C32" i="2"/>
  <c r="B32" i="2"/>
  <c r="I30" i="2"/>
  <c r="J30" i="2" s="1"/>
  <c r="I29" i="2"/>
  <c r="J29" i="2" s="1"/>
  <c r="I28" i="2"/>
  <c r="I27" i="2"/>
  <c r="I26" i="2"/>
  <c r="J26" i="2" s="1"/>
  <c r="I25" i="2"/>
  <c r="J25" i="2" s="1"/>
  <c r="I24" i="2"/>
  <c r="H22" i="2"/>
  <c r="G22" i="2"/>
  <c r="F22" i="2"/>
  <c r="E22" i="2"/>
  <c r="D22" i="2"/>
  <c r="C22" i="2"/>
  <c r="B22" i="2"/>
  <c r="I20" i="2"/>
  <c r="J20" i="2" s="1"/>
  <c r="I19" i="2"/>
  <c r="I18" i="2"/>
  <c r="J18" i="2" s="1"/>
  <c r="I17" i="2"/>
  <c r="J17" i="2" s="1"/>
  <c r="I16" i="2"/>
  <c r="J16" i="2" s="1"/>
  <c r="I15" i="2"/>
  <c r="I14" i="2"/>
  <c r="J14" i="2" s="1"/>
  <c r="H12" i="2"/>
  <c r="G12" i="2"/>
  <c r="F12" i="2"/>
  <c r="E12" i="2"/>
  <c r="D12" i="2"/>
  <c r="C12" i="2"/>
  <c r="B12" i="2"/>
  <c r="I10" i="2"/>
  <c r="J10" i="2" s="1"/>
  <c r="I9" i="2"/>
  <c r="J9" i="2" s="1"/>
  <c r="I8" i="2"/>
  <c r="J8" i="2" s="1"/>
  <c r="J1" i="2"/>
  <c r="J1" i="1"/>
  <c r="I8" i="1"/>
  <c r="J8" i="1" s="1"/>
  <c r="I9" i="1"/>
  <c r="J9" i="1" s="1"/>
  <c r="I10" i="1"/>
  <c r="J10" i="1" s="1"/>
  <c r="B12" i="1"/>
  <c r="C12" i="1"/>
  <c r="D12" i="1"/>
  <c r="E12" i="1"/>
  <c r="F12" i="1"/>
  <c r="G12" i="1"/>
  <c r="H12" i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B22" i="1"/>
  <c r="C22" i="1"/>
  <c r="D22" i="1"/>
  <c r="E22" i="1"/>
  <c r="F22" i="1"/>
  <c r="G22" i="1"/>
  <c r="H22" i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B32" i="1"/>
  <c r="C32" i="1"/>
  <c r="D32" i="1"/>
  <c r="E32" i="1"/>
  <c r="F32" i="1"/>
  <c r="G32" i="1"/>
  <c r="H32" i="1"/>
  <c r="I34" i="1"/>
  <c r="J34" i="1" s="1"/>
  <c r="I35" i="1"/>
  <c r="J35" i="1" s="1"/>
  <c r="I36" i="1"/>
  <c r="J36" i="1" s="1"/>
  <c r="B38" i="1"/>
  <c r="C38" i="1"/>
  <c r="D38" i="1"/>
  <c r="E38" i="1"/>
  <c r="F38" i="1"/>
  <c r="G38" i="1"/>
  <c r="H38" i="1"/>
  <c r="I41" i="1"/>
  <c r="J41" i="1" s="1"/>
  <c r="I42" i="1"/>
  <c r="J42" i="1" s="1"/>
  <c r="I43" i="1"/>
  <c r="J43" i="1" s="1"/>
  <c r="I44" i="1"/>
  <c r="J44" i="1" s="1"/>
  <c r="I45" i="1"/>
  <c r="J45" i="1" s="1"/>
  <c r="B47" i="1"/>
  <c r="C47" i="1"/>
  <c r="D47" i="1"/>
  <c r="E47" i="1"/>
  <c r="F47" i="1"/>
  <c r="G47" i="1"/>
  <c r="H47" i="1"/>
  <c r="I50" i="1"/>
  <c r="J50" i="1" s="1"/>
  <c r="I51" i="1"/>
  <c r="J51" i="1" s="1"/>
  <c r="I52" i="1"/>
  <c r="J52" i="1" s="1"/>
  <c r="I53" i="1"/>
  <c r="J53" i="1" s="1"/>
  <c r="I54" i="1"/>
  <c r="J54" i="1" s="1"/>
  <c r="B56" i="1"/>
  <c r="C56" i="1"/>
  <c r="D56" i="1"/>
  <c r="E56" i="1"/>
  <c r="F56" i="1"/>
  <c r="G56" i="1"/>
  <c r="H56" i="1"/>
  <c r="B59" i="1"/>
  <c r="C59" i="1"/>
  <c r="D59" i="1"/>
  <c r="E59" i="1"/>
  <c r="F59" i="1"/>
  <c r="G59" i="1"/>
  <c r="H59" i="1"/>
  <c r="I59" i="1" s="1"/>
  <c r="B61" i="1"/>
  <c r="C61" i="1"/>
  <c r="D61" i="1"/>
  <c r="E61" i="1"/>
  <c r="F61" i="1"/>
  <c r="G61" i="1"/>
  <c r="H61" i="1"/>
  <c r="B63" i="1"/>
  <c r="C63" i="1"/>
  <c r="D63" i="1"/>
  <c r="E63" i="1"/>
  <c r="F63" i="1"/>
  <c r="G63" i="1"/>
  <c r="H63" i="1"/>
  <c r="B65" i="1"/>
  <c r="C65" i="1"/>
  <c r="D65" i="1"/>
  <c r="E65" i="1"/>
  <c r="F65" i="1"/>
  <c r="G65" i="1"/>
  <c r="H65" i="1"/>
  <c r="I65" i="2" l="1"/>
  <c r="J65" i="2" s="1"/>
  <c r="I59" i="2"/>
  <c r="I47" i="3"/>
  <c r="J47" i="3" s="1"/>
  <c r="I12" i="3"/>
  <c r="J12" i="3" s="1"/>
  <c r="I38" i="3"/>
  <c r="J38" i="3" s="1"/>
  <c r="I59" i="3"/>
  <c r="J59" i="3" s="1"/>
  <c r="I32" i="3"/>
  <c r="J32" i="3" s="1"/>
  <c r="I61" i="3"/>
  <c r="J61" i="3" s="1"/>
  <c r="I63" i="3"/>
  <c r="K16" i="3" s="1"/>
  <c r="I22" i="3"/>
  <c r="J22" i="3" s="1"/>
  <c r="I65" i="3"/>
  <c r="J65" i="3" s="1"/>
  <c r="J9" i="3"/>
  <c r="J17" i="3"/>
  <c r="J25" i="3"/>
  <c r="J29" i="3"/>
  <c r="J8" i="3"/>
  <c r="J16" i="3"/>
  <c r="J20" i="3"/>
  <c r="J24" i="3"/>
  <c r="J28" i="3"/>
  <c r="I38" i="2"/>
  <c r="J38" i="2" s="1"/>
  <c r="I47" i="2"/>
  <c r="J47" i="2" s="1"/>
  <c r="I56" i="2"/>
  <c r="J56" i="2" s="1"/>
  <c r="I22" i="2"/>
  <c r="J22" i="2" s="1"/>
  <c r="I12" i="2"/>
  <c r="J12" i="2" s="1"/>
  <c r="I32" i="2"/>
  <c r="I63" i="2"/>
  <c r="K24" i="2" s="1"/>
  <c r="I61" i="2"/>
  <c r="J61" i="2" s="1"/>
  <c r="K12" i="2"/>
  <c r="J59" i="2"/>
  <c r="J32" i="2"/>
  <c r="J24" i="2"/>
  <c r="J28" i="2"/>
  <c r="J15" i="2"/>
  <c r="J19" i="2"/>
  <c r="J27" i="2"/>
  <c r="I65" i="1"/>
  <c r="J65" i="1" s="1"/>
  <c r="I56" i="1"/>
  <c r="J56" i="1" s="1"/>
  <c r="I47" i="1"/>
  <c r="J47" i="1" s="1"/>
  <c r="I38" i="1"/>
  <c r="J38" i="1" s="1"/>
  <c r="I61" i="1"/>
  <c r="I22" i="1"/>
  <c r="I12" i="1"/>
  <c r="I63" i="1"/>
  <c r="K17" i="1" s="1"/>
  <c r="I32" i="1"/>
  <c r="J32" i="1" s="1"/>
  <c r="J12" i="1"/>
  <c r="K16" i="1"/>
  <c r="K25" i="1"/>
  <c r="K8" i="1"/>
  <c r="J59" i="1"/>
  <c r="K59" i="1"/>
  <c r="K29" i="1"/>
  <c r="K27" i="1"/>
  <c r="K9" i="1"/>
  <c r="K19" i="1"/>
  <c r="K10" i="1"/>
  <c r="K22" i="1" l="1"/>
  <c r="K26" i="1"/>
  <c r="K61" i="1"/>
  <c r="K12" i="1"/>
  <c r="K32" i="1"/>
  <c r="K28" i="1"/>
  <c r="J63" i="1"/>
  <c r="K32" i="2"/>
  <c r="K30" i="2"/>
  <c r="K9" i="2"/>
  <c r="K32" i="3"/>
  <c r="K26" i="3"/>
  <c r="K24" i="3"/>
  <c r="K28" i="3"/>
  <c r="K25" i="3"/>
  <c r="K30" i="3"/>
  <c r="K8" i="3"/>
  <c r="K14" i="3"/>
  <c r="K19" i="3"/>
  <c r="K29" i="3"/>
  <c r="K15" i="3"/>
  <c r="K20" i="3"/>
  <c r="K10" i="3"/>
  <c r="K22" i="3"/>
  <c r="J63" i="3"/>
  <c r="K59" i="3"/>
  <c r="K63" i="3"/>
  <c r="K9" i="3"/>
  <c r="J22" i="1"/>
  <c r="K12" i="3"/>
  <c r="K18" i="3"/>
  <c r="K27" i="3"/>
  <c r="K61" i="3"/>
  <c r="K17" i="3"/>
  <c r="K16" i="2"/>
  <c r="K17" i="2"/>
  <c r="K29" i="2"/>
  <c r="K22" i="2"/>
  <c r="K18" i="2"/>
  <c r="K25" i="2"/>
  <c r="K61" i="2"/>
  <c r="K59" i="2"/>
  <c r="K27" i="2"/>
  <c r="K19" i="2"/>
  <c r="K20" i="2"/>
  <c r="K8" i="2"/>
  <c r="K26" i="2"/>
  <c r="K63" i="2"/>
  <c r="K15" i="2"/>
  <c r="K28" i="2"/>
  <c r="K10" i="2"/>
  <c r="J63" i="2"/>
  <c r="K14" i="2"/>
  <c r="K15" i="1"/>
  <c r="K14" i="1"/>
  <c r="K30" i="1"/>
  <c r="K20" i="1"/>
  <c r="J61" i="1"/>
  <c r="K24" i="1"/>
  <c r="K18" i="1"/>
  <c r="K63" i="1"/>
</calcChain>
</file>

<file path=xl/sharedStrings.xml><?xml version="1.0" encoding="utf-8"?>
<sst xmlns="http://schemas.openxmlformats.org/spreadsheetml/2006/main" count="221" uniqueCount="90">
  <si>
    <t>(Thousands)</t>
  </si>
  <si>
    <t>2015 to 2045</t>
  </si>
  <si>
    <t>COG/TPB Planning Area</t>
  </si>
  <si>
    <t>% Change</t>
  </si>
  <si>
    <t>JURISDICTION</t>
  </si>
  <si>
    <t>Number</t>
  </si>
  <si>
    <t>Share</t>
  </si>
  <si>
    <t xml:space="preserve">City of Manassas Park  </t>
  </si>
  <si>
    <t xml:space="preserve">City of Falls Church  </t>
  </si>
  <si>
    <t xml:space="preserve">District of Columbia   </t>
  </si>
  <si>
    <t xml:space="preserve">City of Fairfax </t>
  </si>
  <si>
    <t>Arlington County</t>
  </si>
  <si>
    <t xml:space="preserve">City of Manassas  </t>
  </si>
  <si>
    <t xml:space="preserve">City of Alexandria   </t>
  </si>
  <si>
    <t>Charles County</t>
  </si>
  <si>
    <t xml:space="preserve">Central Jurisdictions  </t>
  </si>
  <si>
    <t xml:space="preserve">Montgomery County </t>
  </si>
  <si>
    <t xml:space="preserve">Frederick County  </t>
  </si>
  <si>
    <t xml:space="preserve">   City of Rockville (1)  </t>
  </si>
  <si>
    <t xml:space="preserve">   City of Gaithersburg (1)</t>
  </si>
  <si>
    <t xml:space="preserve">Prince William County   </t>
  </si>
  <si>
    <t xml:space="preserve">Prince George's County  </t>
  </si>
  <si>
    <t xml:space="preserve">Loudoun County   </t>
  </si>
  <si>
    <t>Fairfax County (2)</t>
  </si>
  <si>
    <t>Fairfax County</t>
  </si>
  <si>
    <t xml:space="preserve">Inner Suburbs  </t>
  </si>
  <si>
    <t>Central Jurisdictions</t>
  </si>
  <si>
    <t xml:space="preserve">   City of Frederick (3)</t>
  </si>
  <si>
    <t xml:space="preserve">Outer Suburbs   </t>
  </si>
  <si>
    <t>Anne Arundel County (4)</t>
  </si>
  <si>
    <t>n/a</t>
  </si>
  <si>
    <t>Carroll County (4)</t>
  </si>
  <si>
    <t>Howard County (4)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</si>
  <si>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</si>
  <si>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</si>
  <si>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</si>
  <si>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</si>
  <si>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</si>
  <si>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 xml:space="preserve">Stafford County  (5)  </t>
  </si>
  <si>
    <t>City of Fredericksburg (5)</t>
  </si>
  <si>
    <t>Fredericksburg Area Jurisdictions</t>
  </si>
  <si>
    <t>Calvert County (6)</t>
  </si>
  <si>
    <t>St. Mary's County (6)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</si>
  <si>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</si>
  <si>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</si>
  <si>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</si>
  <si>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</si>
  <si>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</si>
  <si>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</si>
  <si>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</si>
  <si>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</si>
  <si>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</si>
  <si>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</si>
  <si>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>(2) Forecasts for all years include Fairfax County Government employees working at the Fairfax County Judicial Center.</t>
  </si>
  <si>
    <t>(3) Included in Frederick County total.</t>
  </si>
  <si>
    <t xml:space="preserve">(4) Source: Baltimore Metropolitan Council, Round 9A. Endorsed by the Baltimore Regional Transportation Board on July 28, 2020. </t>
  </si>
  <si>
    <t>(5) Source: George Washington Regional Commission / Fredericksburg Area MPO, 2050 Socioeconomic Data Projections revised in November 2018.</t>
  </si>
  <si>
    <t>(6) Projections from 2015 to 2040 prepared by the Maryland Department of Planning, Historical and Projected Total Jobs by Place of Work, January 2015.</t>
  </si>
  <si>
    <t xml:space="preserve">Arlington County   </t>
  </si>
  <si>
    <t xml:space="preserve">   City of Rockville (1)   </t>
  </si>
  <si>
    <t xml:space="preserve">Prince George's County   </t>
  </si>
  <si>
    <t xml:space="preserve">   City of Frederick (2)</t>
  </si>
  <si>
    <t xml:space="preserve">Outer Suburbs  </t>
  </si>
  <si>
    <t>Anne Arundel County (3)</t>
  </si>
  <si>
    <t>Carroll County (3)</t>
  </si>
  <si>
    <t>Howard County (3)</t>
  </si>
  <si>
    <t>King George County (4)</t>
  </si>
  <si>
    <t>Spotsylvania County (4)</t>
  </si>
  <si>
    <t xml:space="preserve">Stafford County (4)  </t>
  </si>
  <si>
    <t>City of Fredericksburg (4)</t>
  </si>
  <si>
    <t xml:space="preserve">Calvert County (5)  </t>
  </si>
  <si>
    <t>St. Mary's County (5)</t>
  </si>
  <si>
    <t>(2) Included in Frederick County total.</t>
  </si>
  <si>
    <t>(3) Source: Baltimore Metropolitan Council, Round 9A. Endorsed by the Baltimore Regional Transportation Board on July 28, 2020.</t>
  </si>
  <si>
    <t>(4) Source: George Washington Regional Commission / Fredericksburg Area MPO, 2050 Socioeconomic Data Projections revised in November 2018.</t>
  </si>
  <si>
    <t>Population for FAMPO jurisdictions does not include Group Quarters Population.</t>
  </si>
  <si>
    <t xml:space="preserve">(5) Projections from 2015 to 2045 prepared by the Maryland Department of Planning, Historical and Projected Total Population, August 2017. </t>
  </si>
  <si>
    <t xml:space="preserve">City of Alexandria  </t>
  </si>
  <si>
    <t xml:space="preserve">   City of Rockville (1)</t>
  </si>
  <si>
    <t>City of Fairfax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</si>
  <si>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</si>
  <si>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</si>
  <si>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</si>
  <si>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</si>
  <si>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Stafford County (4)   </t>
  </si>
  <si>
    <t xml:space="preserve">(5) Projections from 2015 to 2045 prepared by the Maryland Department of Planning, Historical and Projected Households for Maryland's Jurisdictions, August 2017. </t>
  </si>
  <si>
    <t>Final Round 9.2 Cooperative Forecasts</t>
  </si>
  <si>
    <t>Summary of Employment Forecasts</t>
  </si>
  <si>
    <t>Summary of Population Forecasts</t>
  </si>
  <si>
    <t>Summary of Household Forecasts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</si>
</sst>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#,##0.0"/>
    <numFmt numFmtId="166" formatCode="0.0%"/>
    <numFmt numFmtId="167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i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b/>
      <sz val="7.5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wrapText="1"/>
    </xf>
    <xf numFmtId="0" fontId="2" fillId="0" borderId="3" xfId="0" applyFont="1" applyBorder="1"/>
    <xf numFmtId="0" fontId="9" fillId="0" borderId="4" xfId="0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/>
    <xf numFmtId="1" fontId="7" fillId="0" borderId="0" xfId="0" applyNumberFormat="1" applyFont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0" fontId="7" fillId="0" borderId="0" xfId="0" applyFont="1"/>
    <xf numFmtId="165" fontId="2" fillId="0" borderId="0" xfId="0" applyNumberFormat="1" applyFont="1"/>
    <xf numFmtId="166" fontId="2" fillId="0" borderId="0" xfId="0" applyNumberFormat="1" applyFont="1"/>
    <xf numFmtId="0" fontId="2" fillId="0" borderId="6" xfId="0" applyFont="1" applyBorder="1"/>
    <xf numFmtId="164" fontId="2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165" fontId="8" fillId="0" borderId="0" xfId="0" applyNumberFormat="1" applyFont="1"/>
    <xf numFmtId="165" fontId="2" fillId="0" borderId="6" xfId="0" applyNumberFormat="1" applyFont="1" applyBorder="1"/>
    <xf numFmtId="167" fontId="2" fillId="0" borderId="0" xfId="0" applyNumberFormat="1" applyFont="1"/>
    <xf numFmtId="165" fontId="7" fillId="0" borderId="6" xfId="0" applyNumberFormat="1" applyFont="1" applyBorder="1"/>
    <xf numFmtId="166" fontId="7" fillId="0" borderId="7" xfId="0" applyNumberFormat="1" applyFont="1" applyBorder="1"/>
    <xf numFmtId="166" fontId="7" fillId="0" borderId="8" xfId="0" applyNumberFormat="1" applyFont="1" applyBorder="1"/>
    <xf numFmtId="165" fontId="7" fillId="0" borderId="0" xfId="0" applyNumberFormat="1" applyFont="1"/>
    <xf numFmtId="166" fontId="7" fillId="0" borderId="0" xfId="0" applyNumberFormat="1" applyFont="1"/>
    <xf numFmtId="0" fontId="4" fillId="0" borderId="0" xfId="0" applyFont="1"/>
    <xf numFmtId="166" fontId="2" fillId="0" borderId="7" xfId="0" applyNumberFormat="1" applyFont="1" applyBorder="1"/>
    <xf numFmtId="166" fontId="2" fillId="0" borderId="8" xfId="0" applyNumberFormat="1" applyFont="1" applyBorder="1"/>
    <xf numFmtId="165" fontId="2" fillId="0" borderId="0" xfId="1" applyNumberFormat="1" applyFont="1"/>
    <xf numFmtId="0" fontId="8" fillId="0" borderId="0" xfId="0" applyFont="1"/>
    <xf numFmtId="165" fontId="2" fillId="0" borderId="0" xfId="0" applyNumberFormat="1" applyFont="1" applyAlignment="1">
      <alignment horizontal="right"/>
    </xf>
    <xf numFmtId="0" fontId="7" fillId="0" borderId="8" xfId="0" applyFont="1" applyBorder="1" applyAlignment="1">
      <alignment horizontal="right"/>
    </xf>
    <xf numFmtId="0" fontId="11" fillId="0" borderId="8" xfId="0" applyFont="1" applyBorder="1" applyAlignment="1">
      <alignment horizontal="right"/>
    </xf>
    <xf numFmtId="164" fontId="2" fillId="0" borderId="0" xfId="0" applyNumberFormat="1" applyFont="1"/>
    <xf numFmtId="165" fontId="2" fillId="0" borderId="6" xfId="0" applyNumberFormat="1" applyFont="1" applyBorder="1" applyAlignment="1">
      <alignment horizontal="right"/>
    </xf>
    <xf numFmtId="166" fontId="7" fillId="0" borderId="8" xfId="0" applyNumberFormat="1" applyFont="1" applyBorder="1" applyAlignment="1">
      <alignment horizontal="right"/>
    </xf>
    <xf numFmtId="0" fontId="12" fillId="0" borderId="0" xfId="0" applyFont="1"/>
    <xf numFmtId="165" fontId="7" fillId="0" borderId="9" xfId="0" applyNumberFormat="1" applyFont="1" applyBorder="1"/>
    <xf numFmtId="165" fontId="7" fillId="0" borderId="1" xfId="0" applyNumberFormat="1" applyFont="1" applyBorder="1"/>
    <xf numFmtId="166" fontId="7" fillId="0" borderId="10" xfId="0" applyNumberFormat="1" applyFont="1" applyBorder="1"/>
    <xf numFmtId="167" fontId="7" fillId="0" borderId="6" xfId="0" applyNumberFormat="1" applyFont="1" applyBorder="1"/>
    <xf numFmtId="165" fontId="7" fillId="0" borderId="1" xfId="1" applyNumberFormat="1" applyFont="1" applyBorder="1"/>
    <xf numFmtId="165" fontId="7" fillId="0" borderId="10" xfId="1" applyNumberFormat="1" applyFont="1" applyBorder="1"/>
    <xf numFmtId="166" fontId="7" fillId="0" borderId="11" xfId="0" applyNumberFormat="1" applyFont="1" applyBorder="1"/>
    <xf numFmtId="1" fontId="13" fillId="0" borderId="0" xfId="0" applyNumberFormat="1" applyFont="1"/>
    <xf numFmtId="1" fontId="7" fillId="0" borderId="0" xfId="0" applyNumberFormat="1" applyFont="1"/>
    <xf numFmtId="0" fontId="14" fillId="0" borderId="0" xfId="0" applyFont="1"/>
    <xf numFmtId="0" fontId="7" fillId="0" borderId="4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 applyAlignment="1">
      <alignment horizontal="right"/>
    </xf>
    <xf numFmtId="0" fontId="7" fillId="0" borderId="0" xfId="0" applyFont="1" applyAlignment="1">
      <alignment horizontal="right"/>
    </xf>
    <xf numFmtId="165" fontId="11" fillId="0" borderId="6" xfId="0" applyNumberFormat="1" applyFont="1" applyBorder="1"/>
    <xf numFmtId="166" fontId="11" fillId="0" borderId="7" xfId="0" applyNumberFormat="1" applyFont="1" applyBorder="1"/>
    <xf numFmtId="0" fontId="2" fillId="0" borderId="6" xfId="0" applyFont="1" applyBorder="1" applyAlignment="1">
      <alignment horizontal="right"/>
    </xf>
    <xf numFmtId="166" fontId="7" fillId="0" borderId="7" xfId="0" applyNumberFormat="1" applyFont="1" applyBorder="1" applyAlignment="1">
      <alignment horizontal="right"/>
    </xf>
    <xf numFmtId="166" fontId="7" fillId="0" borderId="0" xfId="0" applyNumberFormat="1" applyFont="1" applyAlignment="1">
      <alignment horizontal="right"/>
    </xf>
    <xf numFmtId="0" fontId="11" fillId="0" borderId="6" xfId="0" applyFont="1" applyBorder="1"/>
    <xf numFmtId="0" fontId="7" fillId="0" borderId="9" xfId="0" applyFont="1" applyBorder="1"/>
    <xf numFmtId="165" fontId="7" fillId="0" borderId="10" xfId="0" applyNumberFormat="1" applyFont="1" applyBorder="1"/>
    <xf numFmtId="164" fontId="12" fillId="0" borderId="0" xfId="0" applyNumberFormat="1" applyFont="1"/>
    <xf numFmtId="15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05CD-B550-4C47-BA7C-CE77D39077D3}">
  <dimension ref="A1:L73"/>
  <sheetViews>
    <sheetView workbookViewId="0">
      <selection activeCell="L5" sqref="L5"/>
    </sheetView>
  </sheetViews>
  <sheetFormatPr defaultRowHeight="12.75" x14ac:dyDescent="0.2"/>
  <cols>
    <col min="1" max="1" width="25.28515625" style="1" customWidth="1"/>
    <col min="2" max="8" width="8.85546875" style="1" customWidth="1"/>
    <col min="9" max="9" width="9.140625" style="1" customWidth="1"/>
    <col min="10" max="10" width="9.85546875" style="1" customWidth="1"/>
    <col min="11" max="11" width="12.42578125" style="1" customWidth="1"/>
    <col min="12" max="12" width="10.28515625" style="1" bestFit="1" customWidth="1"/>
    <col min="13" max="173" width="9.140625" style="1"/>
    <col min="174" max="174" width="11" style="1" customWidth="1"/>
    <col min="175" max="175" width="0.5703125" style="1" customWidth="1"/>
    <col min="176" max="176" width="26.42578125" style="1" customWidth="1"/>
    <col min="177" max="182" width="0" style="1" hidden="1" customWidth="1"/>
    <col min="183" max="183" width="0.140625" style="1" customWidth="1"/>
    <col min="184" max="190" width="8.85546875" style="1" customWidth="1"/>
    <col min="191" max="191" width="9.140625" style="1"/>
    <col min="192" max="192" width="9.85546875" style="1" customWidth="1"/>
    <col min="193" max="193" width="13.7109375" style="1" customWidth="1"/>
    <col min="194" max="194" width="9.140625" style="1"/>
    <col min="195" max="195" width="10.7109375" style="1" customWidth="1"/>
    <col min="196" max="196" width="19.140625" style="1" customWidth="1"/>
    <col min="197" max="198" width="9.5703125" style="1" customWidth="1"/>
    <col min="199" max="199" width="25.28515625" style="1" customWidth="1"/>
    <col min="200" max="227" width="9.5703125" style="1" customWidth="1"/>
    <col min="228" max="429" width="9.140625" style="1"/>
    <col min="430" max="430" width="11" style="1" customWidth="1"/>
    <col min="431" max="431" width="0.5703125" style="1" customWidth="1"/>
    <col min="432" max="432" width="26.42578125" style="1" customWidth="1"/>
    <col min="433" max="438" width="0" style="1" hidden="1" customWidth="1"/>
    <col min="439" max="439" width="0.140625" style="1" customWidth="1"/>
    <col min="440" max="446" width="8.85546875" style="1" customWidth="1"/>
    <col min="447" max="447" width="9.140625" style="1"/>
    <col min="448" max="448" width="9.85546875" style="1" customWidth="1"/>
    <col min="449" max="449" width="13.7109375" style="1" customWidth="1"/>
    <col min="450" max="450" width="9.140625" style="1"/>
    <col min="451" max="451" width="10.7109375" style="1" customWidth="1"/>
    <col min="452" max="452" width="19.140625" style="1" customWidth="1"/>
    <col min="453" max="454" width="9.5703125" style="1" customWidth="1"/>
    <col min="455" max="455" width="25.28515625" style="1" customWidth="1"/>
    <col min="456" max="483" width="9.5703125" style="1" customWidth="1"/>
    <col min="484" max="685" width="9.140625" style="1"/>
    <col min="686" max="686" width="11" style="1" customWidth="1"/>
    <col min="687" max="687" width="0.5703125" style="1" customWidth="1"/>
    <col min="688" max="688" width="26.42578125" style="1" customWidth="1"/>
    <col min="689" max="694" width="0" style="1" hidden="1" customWidth="1"/>
    <col min="695" max="695" width="0.140625" style="1" customWidth="1"/>
    <col min="696" max="702" width="8.85546875" style="1" customWidth="1"/>
    <col min="703" max="703" width="9.140625" style="1"/>
    <col min="704" max="704" width="9.85546875" style="1" customWidth="1"/>
    <col min="705" max="705" width="13.7109375" style="1" customWidth="1"/>
    <col min="706" max="706" width="9.140625" style="1"/>
    <col min="707" max="707" width="10.7109375" style="1" customWidth="1"/>
    <col min="708" max="708" width="19.140625" style="1" customWidth="1"/>
    <col min="709" max="710" width="9.5703125" style="1" customWidth="1"/>
    <col min="711" max="711" width="25.28515625" style="1" customWidth="1"/>
    <col min="712" max="739" width="9.5703125" style="1" customWidth="1"/>
    <col min="740" max="941" width="9.140625" style="1"/>
    <col min="942" max="942" width="11" style="1" customWidth="1"/>
    <col min="943" max="943" width="0.5703125" style="1" customWidth="1"/>
    <col min="944" max="944" width="26.42578125" style="1" customWidth="1"/>
    <col min="945" max="950" width="0" style="1" hidden="1" customWidth="1"/>
    <col min="951" max="951" width="0.140625" style="1" customWidth="1"/>
    <col min="952" max="958" width="8.85546875" style="1" customWidth="1"/>
    <col min="959" max="959" width="9.140625" style="1"/>
    <col min="960" max="960" width="9.85546875" style="1" customWidth="1"/>
    <col min="961" max="961" width="13.7109375" style="1" customWidth="1"/>
    <col min="962" max="962" width="9.140625" style="1"/>
    <col min="963" max="963" width="10.7109375" style="1" customWidth="1"/>
    <col min="964" max="964" width="19.140625" style="1" customWidth="1"/>
    <col min="965" max="966" width="9.5703125" style="1" customWidth="1"/>
    <col min="967" max="967" width="25.28515625" style="1" customWidth="1"/>
    <col min="968" max="995" width="9.5703125" style="1" customWidth="1"/>
    <col min="996" max="1197" width="9.140625" style="1"/>
    <col min="1198" max="1198" width="11" style="1" customWidth="1"/>
    <col min="1199" max="1199" width="0.5703125" style="1" customWidth="1"/>
    <col min="1200" max="1200" width="26.42578125" style="1" customWidth="1"/>
    <col min="1201" max="1206" width="0" style="1" hidden="1" customWidth="1"/>
    <col min="1207" max="1207" width="0.140625" style="1" customWidth="1"/>
    <col min="1208" max="1214" width="8.85546875" style="1" customWidth="1"/>
    <col min="1215" max="1215" width="9.140625" style="1"/>
    <col min="1216" max="1216" width="9.85546875" style="1" customWidth="1"/>
    <col min="1217" max="1217" width="13.7109375" style="1" customWidth="1"/>
    <col min="1218" max="1218" width="9.140625" style="1"/>
    <col min="1219" max="1219" width="10.7109375" style="1" customWidth="1"/>
    <col min="1220" max="1220" width="19.140625" style="1" customWidth="1"/>
    <col min="1221" max="1222" width="9.5703125" style="1" customWidth="1"/>
    <col min="1223" max="1223" width="25.28515625" style="1" customWidth="1"/>
    <col min="1224" max="1251" width="9.5703125" style="1" customWidth="1"/>
    <col min="1252" max="1453" width="9.140625" style="1"/>
    <col min="1454" max="1454" width="11" style="1" customWidth="1"/>
    <col min="1455" max="1455" width="0.5703125" style="1" customWidth="1"/>
    <col min="1456" max="1456" width="26.42578125" style="1" customWidth="1"/>
    <col min="1457" max="1462" width="0" style="1" hidden="1" customWidth="1"/>
    <col min="1463" max="1463" width="0.140625" style="1" customWidth="1"/>
    <col min="1464" max="1470" width="8.85546875" style="1" customWidth="1"/>
    <col min="1471" max="1471" width="9.140625" style="1"/>
    <col min="1472" max="1472" width="9.85546875" style="1" customWidth="1"/>
    <col min="1473" max="1473" width="13.7109375" style="1" customWidth="1"/>
    <col min="1474" max="1474" width="9.140625" style="1"/>
    <col min="1475" max="1475" width="10.7109375" style="1" customWidth="1"/>
    <col min="1476" max="1476" width="19.140625" style="1" customWidth="1"/>
    <col min="1477" max="1478" width="9.5703125" style="1" customWidth="1"/>
    <col min="1479" max="1479" width="25.28515625" style="1" customWidth="1"/>
    <col min="1480" max="1507" width="9.5703125" style="1" customWidth="1"/>
    <col min="1508" max="1709" width="9.140625" style="1"/>
    <col min="1710" max="1710" width="11" style="1" customWidth="1"/>
    <col min="1711" max="1711" width="0.5703125" style="1" customWidth="1"/>
    <col min="1712" max="1712" width="26.42578125" style="1" customWidth="1"/>
    <col min="1713" max="1718" width="0" style="1" hidden="1" customWidth="1"/>
    <col min="1719" max="1719" width="0.140625" style="1" customWidth="1"/>
    <col min="1720" max="1726" width="8.85546875" style="1" customWidth="1"/>
    <col min="1727" max="1727" width="9.140625" style="1"/>
    <col min="1728" max="1728" width="9.85546875" style="1" customWidth="1"/>
    <col min="1729" max="1729" width="13.7109375" style="1" customWidth="1"/>
    <col min="1730" max="1730" width="9.140625" style="1"/>
    <col min="1731" max="1731" width="10.7109375" style="1" customWidth="1"/>
    <col min="1732" max="1732" width="19.140625" style="1" customWidth="1"/>
    <col min="1733" max="1734" width="9.5703125" style="1" customWidth="1"/>
    <col min="1735" max="1735" width="25.28515625" style="1" customWidth="1"/>
    <col min="1736" max="1763" width="9.5703125" style="1" customWidth="1"/>
    <col min="1764" max="1965" width="9.140625" style="1"/>
    <col min="1966" max="1966" width="11" style="1" customWidth="1"/>
    <col min="1967" max="1967" width="0.5703125" style="1" customWidth="1"/>
    <col min="1968" max="1968" width="26.42578125" style="1" customWidth="1"/>
    <col min="1969" max="1974" width="0" style="1" hidden="1" customWidth="1"/>
    <col min="1975" max="1975" width="0.140625" style="1" customWidth="1"/>
    <col min="1976" max="1982" width="8.85546875" style="1" customWidth="1"/>
    <col min="1983" max="1983" width="9.140625" style="1"/>
    <col min="1984" max="1984" width="9.85546875" style="1" customWidth="1"/>
    <col min="1985" max="1985" width="13.7109375" style="1" customWidth="1"/>
    <col min="1986" max="1986" width="9.140625" style="1"/>
    <col min="1987" max="1987" width="10.7109375" style="1" customWidth="1"/>
    <col min="1988" max="1988" width="19.140625" style="1" customWidth="1"/>
    <col min="1989" max="1990" width="9.5703125" style="1" customWidth="1"/>
    <col min="1991" max="1991" width="25.28515625" style="1" customWidth="1"/>
    <col min="1992" max="2019" width="9.5703125" style="1" customWidth="1"/>
    <col min="2020" max="2221" width="9.140625" style="1"/>
    <col min="2222" max="2222" width="11" style="1" customWidth="1"/>
    <col min="2223" max="2223" width="0.5703125" style="1" customWidth="1"/>
    <col min="2224" max="2224" width="26.42578125" style="1" customWidth="1"/>
    <col min="2225" max="2230" width="0" style="1" hidden="1" customWidth="1"/>
    <col min="2231" max="2231" width="0.140625" style="1" customWidth="1"/>
    <col min="2232" max="2238" width="8.85546875" style="1" customWidth="1"/>
    <col min="2239" max="2239" width="9.140625" style="1"/>
    <col min="2240" max="2240" width="9.85546875" style="1" customWidth="1"/>
    <col min="2241" max="2241" width="13.7109375" style="1" customWidth="1"/>
    <col min="2242" max="2242" width="9.140625" style="1"/>
    <col min="2243" max="2243" width="10.7109375" style="1" customWidth="1"/>
    <col min="2244" max="2244" width="19.140625" style="1" customWidth="1"/>
    <col min="2245" max="2246" width="9.5703125" style="1" customWidth="1"/>
    <col min="2247" max="2247" width="25.28515625" style="1" customWidth="1"/>
    <col min="2248" max="2275" width="9.5703125" style="1" customWidth="1"/>
    <col min="2276" max="2477" width="9.140625" style="1"/>
    <col min="2478" max="2478" width="11" style="1" customWidth="1"/>
    <col min="2479" max="2479" width="0.5703125" style="1" customWidth="1"/>
    <col min="2480" max="2480" width="26.42578125" style="1" customWidth="1"/>
    <col min="2481" max="2486" width="0" style="1" hidden="1" customWidth="1"/>
    <col min="2487" max="2487" width="0.140625" style="1" customWidth="1"/>
    <col min="2488" max="2494" width="8.85546875" style="1" customWidth="1"/>
    <col min="2495" max="2495" width="9.140625" style="1"/>
    <col min="2496" max="2496" width="9.85546875" style="1" customWidth="1"/>
    <col min="2497" max="2497" width="13.7109375" style="1" customWidth="1"/>
    <col min="2498" max="2498" width="9.140625" style="1"/>
    <col min="2499" max="2499" width="10.7109375" style="1" customWidth="1"/>
    <col min="2500" max="2500" width="19.140625" style="1" customWidth="1"/>
    <col min="2501" max="2502" width="9.5703125" style="1" customWidth="1"/>
    <col min="2503" max="2503" width="25.28515625" style="1" customWidth="1"/>
    <col min="2504" max="2531" width="9.5703125" style="1" customWidth="1"/>
    <col min="2532" max="2733" width="9.140625" style="1"/>
    <col min="2734" max="2734" width="11" style="1" customWidth="1"/>
    <col min="2735" max="2735" width="0.5703125" style="1" customWidth="1"/>
    <col min="2736" max="2736" width="26.42578125" style="1" customWidth="1"/>
    <col min="2737" max="2742" width="0" style="1" hidden="1" customWidth="1"/>
    <col min="2743" max="2743" width="0.140625" style="1" customWidth="1"/>
    <col min="2744" max="2750" width="8.85546875" style="1" customWidth="1"/>
    <col min="2751" max="2751" width="9.140625" style="1"/>
    <col min="2752" max="2752" width="9.85546875" style="1" customWidth="1"/>
    <col min="2753" max="2753" width="13.7109375" style="1" customWidth="1"/>
    <col min="2754" max="2754" width="9.140625" style="1"/>
    <col min="2755" max="2755" width="10.7109375" style="1" customWidth="1"/>
    <col min="2756" max="2756" width="19.140625" style="1" customWidth="1"/>
    <col min="2757" max="2758" width="9.5703125" style="1" customWidth="1"/>
    <col min="2759" max="2759" width="25.28515625" style="1" customWidth="1"/>
    <col min="2760" max="2787" width="9.5703125" style="1" customWidth="1"/>
    <col min="2788" max="2989" width="9.140625" style="1"/>
    <col min="2990" max="2990" width="11" style="1" customWidth="1"/>
    <col min="2991" max="2991" width="0.5703125" style="1" customWidth="1"/>
    <col min="2992" max="2992" width="26.42578125" style="1" customWidth="1"/>
    <col min="2993" max="2998" width="0" style="1" hidden="1" customWidth="1"/>
    <col min="2999" max="2999" width="0.140625" style="1" customWidth="1"/>
    <col min="3000" max="3006" width="8.85546875" style="1" customWidth="1"/>
    <col min="3007" max="3007" width="9.140625" style="1"/>
    <col min="3008" max="3008" width="9.85546875" style="1" customWidth="1"/>
    <col min="3009" max="3009" width="13.7109375" style="1" customWidth="1"/>
    <col min="3010" max="3010" width="9.140625" style="1"/>
    <col min="3011" max="3011" width="10.7109375" style="1" customWidth="1"/>
    <col min="3012" max="3012" width="19.140625" style="1" customWidth="1"/>
    <col min="3013" max="3014" width="9.5703125" style="1" customWidth="1"/>
    <col min="3015" max="3015" width="25.28515625" style="1" customWidth="1"/>
    <col min="3016" max="3043" width="9.5703125" style="1" customWidth="1"/>
    <col min="3044" max="3245" width="9.140625" style="1"/>
    <col min="3246" max="3246" width="11" style="1" customWidth="1"/>
    <col min="3247" max="3247" width="0.5703125" style="1" customWidth="1"/>
    <col min="3248" max="3248" width="26.42578125" style="1" customWidth="1"/>
    <col min="3249" max="3254" width="0" style="1" hidden="1" customWidth="1"/>
    <col min="3255" max="3255" width="0.140625" style="1" customWidth="1"/>
    <col min="3256" max="3262" width="8.85546875" style="1" customWidth="1"/>
    <col min="3263" max="3263" width="9.140625" style="1"/>
    <col min="3264" max="3264" width="9.85546875" style="1" customWidth="1"/>
    <col min="3265" max="3265" width="13.7109375" style="1" customWidth="1"/>
    <col min="3266" max="3266" width="9.140625" style="1"/>
    <col min="3267" max="3267" width="10.7109375" style="1" customWidth="1"/>
    <col min="3268" max="3268" width="19.140625" style="1" customWidth="1"/>
    <col min="3269" max="3270" width="9.5703125" style="1" customWidth="1"/>
    <col min="3271" max="3271" width="25.28515625" style="1" customWidth="1"/>
    <col min="3272" max="3299" width="9.5703125" style="1" customWidth="1"/>
    <col min="3300" max="3501" width="9.140625" style="1"/>
    <col min="3502" max="3502" width="11" style="1" customWidth="1"/>
    <col min="3503" max="3503" width="0.5703125" style="1" customWidth="1"/>
    <col min="3504" max="3504" width="26.42578125" style="1" customWidth="1"/>
    <col min="3505" max="3510" width="0" style="1" hidden="1" customWidth="1"/>
    <col min="3511" max="3511" width="0.140625" style="1" customWidth="1"/>
    <col min="3512" max="3518" width="8.85546875" style="1" customWidth="1"/>
    <col min="3519" max="3519" width="9.140625" style="1"/>
    <col min="3520" max="3520" width="9.85546875" style="1" customWidth="1"/>
    <col min="3521" max="3521" width="13.7109375" style="1" customWidth="1"/>
    <col min="3522" max="3522" width="9.140625" style="1"/>
    <col min="3523" max="3523" width="10.7109375" style="1" customWidth="1"/>
    <col min="3524" max="3524" width="19.140625" style="1" customWidth="1"/>
    <col min="3525" max="3526" width="9.5703125" style="1" customWidth="1"/>
    <col min="3527" max="3527" width="25.28515625" style="1" customWidth="1"/>
    <col min="3528" max="3555" width="9.5703125" style="1" customWidth="1"/>
    <col min="3556" max="3757" width="9.140625" style="1"/>
    <col min="3758" max="3758" width="11" style="1" customWidth="1"/>
    <col min="3759" max="3759" width="0.5703125" style="1" customWidth="1"/>
    <col min="3760" max="3760" width="26.42578125" style="1" customWidth="1"/>
    <col min="3761" max="3766" width="0" style="1" hidden="1" customWidth="1"/>
    <col min="3767" max="3767" width="0.140625" style="1" customWidth="1"/>
    <col min="3768" max="3774" width="8.85546875" style="1" customWidth="1"/>
    <col min="3775" max="3775" width="9.140625" style="1"/>
    <col min="3776" max="3776" width="9.85546875" style="1" customWidth="1"/>
    <col min="3777" max="3777" width="13.7109375" style="1" customWidth="1"/>
    <col min="3778" max="3778" width="9.140625" style="1"/>
    <col min="3779" max="3779" width="10.7109375" style="1" customWidth="1"/>
    <col min="3780" max="3780" width="19.140625" style="1" customWidth="1"/>
    <col min="3781" max="3782" width="9.5703125" style="1" customWidth="1"/>
    <col min="3783" max="3783" width="25.28515625" style="1" customWidth="1"/>
    <col min="3784" max="3811" width="9.5703125" style="1" customWidth="1"/>
    <col min="3812" max="4013" width="9.140625" style="1"/>
    <col min="4014" max="4014" width="11" style="1" customWidth="1"/>
    <col min="4015" max="4015" width="0.5703125" style="1" customWidth="1"/>
    <col min="4016" max="4016" width="26.42578125" style="1" customWidth="1"/>
    <col min="4017" max="4022" width="0" style="1" hidden="1" customWidth="1"/>
    <col min="4023" max="4023" width="0.140625" style="1" customWidth="1"/>
    <col min="4024" max="4030" width="8.85546875" style="1" customWidth="1"/>
    <col min="4031" max="4031" width="9.140625" style="1"/>
    <col min="4032" max="4032" width="9.85546875" style="1" customWidth="1"/>
    <col min="4033" max="4033" width="13.7109375" style="1" customWidth="1"/>
    <col min="4034" max="4034" width="9.140625" style="1"/>
    <col min="4035" max="4035" width="10.7109375" style="1" customWidth="1"/>
    <col min="4036" max="4036" width="19.140625" style="1" customWidth="1"/>
    <col min="4037" max="4038" width="9.5703125" style="1" customWidth="1"/>
    <col min="4039" max="4039" width="25.28515625" style="1" customWidth="1"/>
    <col min="4040" max="4067" width="9.5703125" style="1" customWidth="1"/>
    <col min="4068" max="4269" width="9.140625" style="1"/>
    <col min="4270" max="4270" width="11" style="1" customWidth="1"/>
    <col min="4271" max="4271" width="0.5703125" style="1" customWidth="1"/>
    <col min="4272" max="4272" width="26.42578125" style="1" customWidth="1"/>
    <col min="4273" max="4278" width="0" style="1" hidden="1" customWidth="1"/>
    <col min="4279" max="4279" width="0.140625" style="1" customWidth="1"/>
    <col min="4280" max="4286" width="8.85546875" style="1" customWidth="1"/>
    <col min="4287" max="4287" width="9.140625" style="1"/>
    <col min="4288" max="4288" width="9.85546875" style="1" customWidth="1"/>
    <col min="4289" max="4289" width="13.7109375" style="1" customWidth="1"/>
    <col min="4290" max="4290" width="9.140625" style="1"/>
    <col min="4291" max="4291" width="10.7109375" style="1" customWidth="1"/>
    <col min="4292" max="4292" width="19.140625" style="1" customWidth="1"/>
    <col min="4293" max="4294" width="9.5703125" style="1" customWidth="1"/>
    <col min="4295" max="4295" width="25.28515625" style="1" customWidth="1"/>
    <col min="4296" max="4323" width="9.5703125" style="1" customWidth="1"/>
    <col min="4324" max="4525" width="9.140625" style="1"/>
    <col min="4526" max="4526" width="11" style="1" customWidth="1"/>
    <col min="4527" max="4527" width="0.5703125" style="1" customWidth="1"/>
    <col min="4528" max="4528" width="26.42578125" style="1" customWidth="1"/>
    <col min="4529" max="4534" width="0" style="1" hidden="1" customWidth="1"/>
    <col min="4535" max="4535" width="0.140625" style="1" customWidth="1"/>
    <col min="4536" max="4542" width="8.85546875" style="1" customWidth="1"/>
    <col min="4543" max="4543" width="9.140625" style="1"/>
    <col min="4544" max="4544" width="9.85546875" style="1" customWidth="1"/>
    <col min="4545" max="4545" width="13.7109375" style="1" customWidth="1"/>
    <col min="4546" max="4546" width="9.140625" style="1"/>
    <col min="4547" max="4547" width="10.7109375" style="1" customWidth="1"/>
    <col min="4548" max="4548" width="19.140625" style="1" customWidth="1"/>
    <col min="4549" max="4550" width="9.5703125" style="1" customWidth="1"/>
    <col min="4551" max="4551" width="25.28515625" style="1" customWidth="1"/>
    <col min="4552" max="4579" width="9.5703125" style="1" customWidth="1"/>
    <col min="4580" max="4781" width="9.140625" style="1"/>
    <col min="4782" max="4782" width="11" style="1" customWidth="1"/>
    <col min="4783" max="4783" width="0.5703125" style="1" customWidth="1"/>
    <col min="4784" max="4784" width="26.42578125" style="1" customWidth="1"/>
    <col min="4785" max="4790" width="0" style="1" hidden="1" customWidth="1"/>
    <col min="4791" max="4791" width="0.140625" style="1" customWidth="1"/>
    <col min="4792" max="4798" width="8.85546875" style="1" customWidth="1"/>
    <col min="4799" max="4799" width="9.140625" style="1"/>
    <col min="4800" max="4800" width="9.85546875" style="1" customWidth="1"/>
    <col min="4801" max="4801" width="13.7109375" style="1" customWidth="1"/>
    <col min="4802" max="4802" width="9.140625" style="1"/>
    <col min="4803" max="4803" width="10.7109375" style="1" customWidth="1"/>
    <col min="4804" max="4804" width="19.140625" style="1" customWidth="1"/>
    <col min="4805" max="4806" width="9.5703125" style="1" customWidth="1"/>
    <col min="4807" max="4807" width="25.28515625" style="1" customWidth="1"/>
    <col min="4808" max="4835" width="9.5703125" style="1" customWidth="1"/>
    <col min="4836" max="5037" width="9.140625" style="1"/>
    <col min="5038" max="5038" width="11" style="1" customWidth="1"/>
    <col min="5039" max="5039" width="0.5703125" style="1" customWidth="1"/>
    <col min="5040" max="5040" width="26.42578125" style="1" customWidth="1"/>
    <col min="5041" max="5046" width="0" style="1" hidden="1" customWidth="1"/>
    <col min="5047" max="5047" width="0.140625" style="1" customWidth="1"/>
    <col min="5048" max="5054" width="8.85546875" style="1" customWidth="1"/>
    <col min="5055" max="5055" width="9.140625" style="1"/>
    <col min="5056" max="5056" width="9.85546875" style="1" customWidth="1"/>
    <col min="5057" max="5057" width="13.7109375" style="1" customWidth="1"/>
    <col min="5058" max="5058" width="9.140625" style="1"/>
    <col min="5059" max="5059" width="10.7109375" style="1" customWidth="1"/>
    <col min="5060" max="5060" width="19.140625" style="1" customWidth="1"/>
    <col min="5061" max="5062" width="9.5703125" style="1" customWidth="1"/>
    <col min="5063" max="5063" width="25.28515625" style="1" customWidth="1"/>
    <col min="5064" max="5091" width="9.5703125" style="1" customWidth="1"/>
    <col min="5092" max="5293" width="9.140625" style="1"/>
    <col min="5294" max="5294" width="11" style="1" customWidth="1"/>
    <col min="5295" max="5295" width="0.5703125" style="1" customWidth="1"/>
    <col min="5296" max="5296" width="26.42578125" style="1" customWidth="1"/>
    <col min="5297" max="5302" width="0" style="1" hidden="1" customWidth="1"/>
    <col min="5303" max="5303" width="0.140625" style="1" customWidth="1"/>
    <col min="5304" max="5310" width="8.85546875" style="1" customWidth="1"/>
    <col min="5311" max="5311" width="9.140625" style="1"/>
    <col min="5312" max="5312" width="9.85546875" style="1" customWidth="1"/>
    <col min="5313" max="5313" width="13.7109375" style="1" customWidth="1"/>
    <col min="5314" max="5314" width="9.140625" style="1"/>
    <col min="5315" max="5315" width="10.7109375" style="1" customWidth="1"/>
    <col min="5316" max="5316" width="19.140625" style="1" customWidth="1"/>
    <col min="5317" max="5318" width="9.5703125" style="1" customWidth="1"/>
    <col min="5319" max="5319" width="25.28515625" style="1" customWidth="1"/>
    <col min="5320" max="5347" width="9.5703125" style="1" customWidth="1"/>
    <col min="5348" max="5549" width="9.140625" style="1"/>
    <col min="5550" max="5550" width="11" style="1" customWidth="1"/>
    <col min="5551" max="5551" width="0.5703125" style="1" customWidth="1"/>
    <col min="5552" max="5552" width="26.42578125" style="1" customWidth="1"/>
    <col min="5553" max="5558" width="0" style="1" hidden="1" customWidth="1"/>
    <col min="5559" max="5559" width="0.140625" style="1" customWidth="1"/>
    <col min="5560" max="5566" width="8.85546875" style="1" customWidth="1"/>
    <col min="5567" max="5567" width="9.140625" style="1"/>
    <col min="5568" max="5568" width="9.85546875" style="1" customWidth="1"/>
    <col min="5569" max="5569" width="13.7109375" style="1" customWidth="1"/>
    <col min="5570" max="5570" width="9.140625" style="1"/>
    <col min="5571" max="5571" width="10.7109375" style="1" customWidth="1"/>
    <col min="5572" max="5572" width="19.140625" style="1" customWidth="1"/>
    <col min="5573" max="5574" width="9.5703125" style="1" customWidth="1"/>
    <col min="5575" max="5575" width="25.28515625" style="1" customWidth="1"/>
    <col min="5576" max="5603" width="9.5703125" style="1" customWidth="1"/>
    <col min="5604" max="5805" width="9.140625" style="1"/>
    <col min="5806" max="5806" width="11" style="1" customWidth="1"/>
    <col min="5807" max="5807" width="0.5703125" style="1" customWidth="1"/>
    <col min="5808" max="5808" width="26.42578125" style="1" customWidth="1"/>
    <col min="5809" max="5814" width="0" style="1" hidden="1" customWidth="1"/>
    <col min="5815" max="5815" width="0.140625" style="1" customWidth="1"/>
    <col min="5816" max="5822" width="8.85546875" style="1" customWidth="1"/>
    <col min="5823" max="5823" width="9.140625" style="1"/>
    <col min="5824" max="5824" width="9.85546875" style="1" customWidth="1"/>
    <col min="5825" max="5825" width="13.7109375" style="1" customWidth="1"/>
    <col min="5826" max="5826" width="9.140625" style="1"/>
    <col min="5827" max="5827" width="10.7109375" style="1" customWidth="1"/>
    <col min="5828" max="5828" width="19.140625" style="1" customWidth="1"/>
    <col min="5829" max="5830" width="9.5703125" style="1" customWidth="1"/>
    <col min="5831" max="5831" width="25.28515625" style="1" customWidth="1"/>
    <col min="5832" max="5859" width="9.5703125" style="1" customWidth="1"/>
    <col min="5860" max="6061" width="9.140625" style="1"/>
    <col min="6062" max="6062" width="11" style="1" customWidth="1"/>
    <col min="6063" max="6063" width="0.5703125" style="1" customWidth="1"/>
    <col min="6064" max="6064" width="26.42578125" style="1" customWidth="1"/>
    <col min="6065" max="6070" width="0" style="1" hidden="1" customWidth="1"/>
    <col min="6071" max="6071" width="0.140625" style="1" customWidth="1"/>
    <col min="6072" max="6078" width="8.85546875" style="1" customWidth="1"/>
    <col min="6079" max="6079" width="9.140625" style="1"/>
    <col min="6080" max="6080" width="9.85546875" style="1" customWidth="1"/>
    <col min="6081" max="6081" width="13.7109375" style="1" customWidth="1"/>
    <col min="6082" max="6082" width="9.140625" style="1"/>
    <col min="6083" max="6083" width="10.7109375" style="1" customWidth="1"/>
    <col min="6084" max="6084" width="19.140625" style="1" customWidth="1"/>
    <col min="6085" max="6086" width="9.5703125" style="1" customWidth="1"/>
    <col min="6087" max="6087" width="25.28515625" style="1" customWidth="1"/>
    <col min="6088" max="6115" width="9.5703125" style="1" customWidth="1"/>
    <col min="6116" max="6317" width="9.140625" style="1"/>
    <col min="6318" max="6318" width="11" style="1" customWidth="1"/>
    <col min="6319" max="6319" width="0.5703125" style="1" customWidth="1"/>
    <col min="6320" max="6320" width="26.42578125" style="1" customWidth="1"/>
    <col min="6321" max="6326" width="0" style="1" hidden="1" customWidth="1"/>
    <col min="6327" max="6327" width="0.140625" style="1" customWidth="1"/>
    <col min="6328" max="6334" width="8.85546875" style="1" customWidth="1"/>
    <col min="6335" max="6335" width="9.140625" style="1"/>
    <col min="6336" max="6336" width="9.85546875" style="1" customWidth="1"/>
    <col min="6337" max="6337" width="13.7109375" style="1" customWidth="1"/>
    <col min="6338" max="6338" width="9.140625" style="1"/>
    <col min="6339" max="6339" width="10.7109375" style="1" customWidth="1"/>
    <col min="6340" max="6340" width="19.140625" style="1" customWidth="1"/>
    <col min="6341" max="6342" width="9.5703125" style="1" customWidth="1"/>
    <col min="6343" max="6343" width="25.28515625" style="1" customWidth="1"/>
    <col min="6344" max="6371" width="9.5703125" style="1" customWidth="1"/>
    <col min="6372" max="6573" width="9.140625" style="1"/>
    <col min="6574" max="6574" width="11" style="1" customWidth="1"/>
    <col min="6575" max="6575" width="0.5703125" style="1" customWidth="1"/>
    <col min="6576" max="6576" width="26.42578125" style="1" customWidth="1"/>
    <col min="6577" max="6582" width="0" style="1" hidden="1" customWidth="1"/>
    <col min="6583" max="6583" width="0.140625" style="1" customWidth="1"/>
    <col min="6584" max="6590" width="8.85546875" style="1" customWidth="1"/>
    <col min="6591" max="6591" width="9.140625" style="1"/>
    <col min="6592" max="6592" width="9.85546875" style="1" customWidth="1"/>
    <col min="6593" max="6593" width="13.7109375" style="1" customWidth="1"/>
    <col min="6594" max="6594" width="9.140625" style="1"/>
    <col min="6595" max="6595" width="10.7109375" style="1" customWidth="1"/>
    <col min="6596" max="6596" width="19.140625" style="1" customWidth="1"/>
    <col min="6597" max="6598" width="9.5703125" style="1" customWidth="1"/>
    <col min="6599" max="6599" width="25.28515625" style="1" customWidth="1"/>
    <col min="6600" max="6627" width="9.5703125" style="1" customWidth="1"/>
    <col min="6628" max="6829" width="9.140625" style="1"/>
    <col min="6830" max="6830" width="11" style="1" customWidth="1"/>
    <col min="6831" max="6831" width="0.5703125" style="1" customWidth="1"/>
    <col min="6832" max="6832" width="26.42578125" style="1" customWidth="1"/>
    <col min="6833" max="6838" width="0" style="1" hidden="1" customWidth="1"/>
    <col min="6839" max="6839" width="0.140625" style="1" customWidth="1"/>
    <col min="6840" max="6846" width="8.85546875" style="1" customWidth="1"/>
    <col min="6847" max="6847" width="9.140625" style="1"/>
    <col min="6848" max="6848" width="9.85546875" style="1" customWidth="1"/>
    <col min="6849" max="6849" width="13.7109375" style="1" customWidth="1"/>
    <col min="6850" max="6850" width="9.140625" style="1"/>
    <col min="6851" max="6851" width="10.7109375" style="1" customWidth="1"/>
    <col min="6852" max="6852" width="19.140625" style="1" customWidth="1"/>
    <col min="6853" max="6854" width="9.5703125" style="1" customWidth="1"/>
    <col min="6855" max="6855" width="25.28515625" style="1" customWidth="1"/>
    <col min="6856" max="6883" width="9.5703125" style="1" customWidth="1"/>
    <col min="6884" max="7085" width="9.140625" style="1"/>
    <col min="7086" max="7086" width="11" style="1" customWidth="1"/>
    <col min="7087" max="7087" width="0.5703125" style="1" customWidth="1"/>
    <col min="7088" max="7088" width="26.42578125" style="1" customWidth="1"/>
    <col min="7089" max="7094" width="0" style="1" hidden="1" customWidth="1"/>
    <col min="7095" max="7095" width="0.140625" style="1" customWidth="1"/>
    <col min="7096" max="7102" width="8.85546875" style="1" customWidth="1"/>
    <col min="7103" max="7103" width="9.140625" style="1"/>
    <col min="7104" max="7104" width="9.85546875" style="1" customWidth="1"/>
    <col min="7105" max="7105" width="13.7109375" style="1" customWidth="1"/>
    <col min="7106" max="7106" width="9.140625" style="1"/>
    <col min="7107" max="7107" width="10.7109375" style="1" customWidth="1"/>
    <col min="7108" max="7108" width="19.140625" style="1" customWidth="1"/>
    <col min="7109" max="7110" width="9.5703125" style="1" customWidth="1"/>
    <col min="7111" max="7111" width="25.28515625" style="1" customWidth="1"/>
    <col min="7112" max="7139" width="9.5703125" style="1" customWidth="1"/>
    <col min="7140" max="7341" width="9.140625" style="1"/>
    <col min="7342" max="7342" width="11" style="1" customWidth="1"/>
    <col min="7343" max="7343" width="0.5703125" style="1" customWidth="1"/>
    <col min="7344" max="7344" width="26.42578125" style="1" customWidth="1"/>
    <col min="7345" max="7350" width="0" style="1" hidden="1" customWidth="1"/>
    <col min="7351" max="7351" width="0.140625" style="1" customWidth="1"/>
    <col min="7352" max="7358" width="8.85546875" style="1" customWidth="1"/>
    <col min="7359" max="7359" width="9.140625" style="1"/>
    <col min="7360" max="7360" width="9.85546875" style="1" customWidth="1"/>
    <col min="7361" max="7361" width="13.7109375" style="1" customWidth="1"/>
    <col min="7362" max="7362" width="9.140625" style="1"/>
    <col min="7363" max="7363" width="10.7109375" style="1" customWidth="1"/>
    <col min="7364" max="7364" width="19.140625" style="1" customWidth="1"/>
    <col min="7365" max="7366" width="9.5703125" style="1" customWidth="1"/>
    <col min="7367" max="7367" width="25.28515625" style="1" customWidth="1"/>
    <col min="7368" max="7395" width="9.5703125" style="1" customWidth="1"/>
    <col min="7396" max="7597" width="9.140625" style="1"/>
    <col min="7598" max="7598" width="11" style="1" customWidth="1"/>
    <col min="7599" max="7599" width="0.5703125" style="1" customWidth="1"/>
    <col min="7600" max="7600" width="26.42578125" style="1" customWidth="1"/>
    <col min="7601" max="7606" width="0" style="1" hidden="1" customWidth="1"/>
    <col min="7607" max="7607" width="0.140625" style="1" customWidth="1"/>
    <col min="7608" max="7614" width="8.85546875" style="1" customWidth="1"/>
    <col min="7615" max="7615" width="9.140625" style="1"/>
    <col min="7616" max="7616" width="9.85546875" style="1" customWidth="1"/>
    <col min="7617" max="7617" width="13.7109375" style="1" customWidth="1"/>
    <col min="7618" max="7618" width="9.140625" style="1"/>
    <col min="7619" max="7619" width="10.7109375" style="1" customWidth="1"/>
    <col min="7620" max="7620" width="19.140625" style="1" customWidth="1"/>
    <col min="7621" max="7622" width="9.5703125" style="1" customWidth="1"/>
    <col min="7623" max="7623" width="25.28515625" style="1" customWidth="1"/>
    <col min="7624" max="7651" width="9.5703125" style="1" customWidth="1"/>
    <col min="7652" max="7853" width="9.140625" style="1"/>
    <col min="7854" max="7854" width="11" style="1" customWidth="1"/>
    <col min="7855" max="7855" width="0.5703125" style="1" customWidth="1"/>
    <col min="7856" max="7856" width="26.42578125" style="1" customWidth="1"/>
    <col min="7857" max="7862" width="0" style="1" hidden="1" customWidth="1"/>
    <col min="7863" max="7863" width="0.140625" style="1" customWidth="1"/>
    <col min="7864" max="7870" width="8.85546875" style="1" customWidth="1"/>
    <col min="7871" max="7871" width="9.140625" style="1"/>
    <col min="7872" max="7872" width="9.85546875" style="1" customWidth="1"/>
    <col min="7873" max="7873" width="13.7109375" style="1" customWidth="1"/>
    <col min="7874" max="7874" width="9.140625" style="1"/>
    <col min="7875" max="7875" width="10.7109375" style="1" customWidth="1"/>
    <col min="7876" max="7876" width="19.140625" style="1" customWidth="1"/>
    <col min="7877" max="7878" width="9.5703125" style="1" customWidth="1"/>
    <col min="7879" max="7879" width="25.28515625" style="1" customWidth="1"/>
    <col min="7880" max="7907" width="9.5703125" style="1" customWidth="1"/>
    <col min="7908" max="8109" width="9.140625" style="1"/>
    <col min="8110" max="8110" width="11" style="1" customWidth="1"/>
    <col min="8111" max="8111" width="0.5703125" style="1" customWidth="1"/>
    <col min="8112" max="8112" width="26.42578125" style="1" customWidth="1"/>
    <col min="8113" max="8118" width="0" style="1" hidden="1" customWidth="1"/>
    <col min="8119" max="8119" width="0.140625" style="1" customWidth="1"/>
    <col min="8120" max="8126" width="8.85546875" style="1" customWidth="1"/>
    <col min="8127" max="8127" width="9.140625" style="1"/>
    <col min="8128" max="8128" width="9.85546875" style="1" customWidth="1"/>
    <col min="8129" max="8129" width="13.7109375" style="1" customWidth="1"/>
    <col min="8130" max="8130" width="9.140625" style="1"/>
    <col min="8131" max="8131" width="10.7109375" style="1" customWidth="1"/>
    <col min="8132" max="8132" width="19.140625" style="1" customWidth="1"/>
    <col min="8133" max="8134" width="9.5703125" style="1" customWidth="1"/>
    <col min="8135" max="8135" width="25.28515625" style="1" customWidth="1"/>
    <col min="8136" max="8163" width="9.5703125" style="1" customWidth="1"/>
    <col min="8164" max="8365" width="9.140625" style="1"/>
    <col min="8366" max="8366" width="11" style="1" customWidth="1"/>
    <col min="8367" max="8367" width="0.5703125" style="1" customWidth="1"/>
    <col min="8368" max="8368" width="26.42578125" style="1" customWidth="1"/>
    <col min="8369" max="8374" width="0" style="1" hidden="1" customWidth="1"/>
    <col min="8375" max="8375" width="0.140625" style="1" customWidth="1"/>
    <col min="8376" max="8382" width="8.85546875" style="1" customWidth="1"/>
    <col min="8383" max="8383" width="9.140625" style="1"/>
    <col min="8384" max="8384" width="9.85546875" style="1" customWidth="1"/>
    <col min="8385" max="8385" width="13.7109375" style="1" customWidth="1"/>
    <col min="8386" max="8386" width="9.140625" style="1"/>
    <col min="8387" max="8387" width="10.7109375" style="1" customWidth="1"/>
    <col min="8388" max="8388" width="19.140625" style="1" customWidth="1"/>
    <col min="8389" max="8390" width="9.5703125" style="1" customWidth="1"/>
    <col min="8391" max="8391" width="25.28515625" style="1" customWidth="1"/>
    <col min="8392" max="8419" width="9.5703125" style="1" customWidth="1"/>
    <col min="8420" max="8621" width="9.140625" style="1"/>
    <col min="8622" max="8622" width="11" style="1" customWidth="1"/>
    <col min="8623" max="8623" width="0.5703125" style="1" customWidth="1"/>
    <col min="8624" max="8624" width="26.42578125" style="1" customWidth="1"/>
    <col min="8625" max="8630" width="0" style="1" hidden="1" customWidth="1"/>
    <col min="8631" max="8631" width="0.140625" style="1" customWidth="1"/>
    <col min="8632" max="8638" width="8.85546875" style="1" customWidth="1"/>
    <col min="8639" max="8639" width="9.140625" style="1"/>
    <col min="8640" max="8640" width="9.85546875" style="1" customWidth="1"/>
    <col min="8641" max="8641" width="13.7109375" style="1" customWidth="1"/>
    <col min="8642" max="8642" width="9.140625" style="1"/>
    <col min="8643" max="8643" width="10.7109375" style="1" customWidth="1"/>
    <col min="8644" max="8644" width="19.140625" style="1" customWidth="1"/>
    <col min="8645" max="8646" width="9.5703125" style="1" customWidth="1"/>
    <col min="8647" max="8647" width="25.28515625" style="1" customWidth="1"/>
    <col min="8648" max="8675" width="9.5703125" style="1" customWidth="1"/>
    <col min="8676" max="8877" width="9.140625" style="1"/>
    <col min="8878" max="8878" width="11" style="1" customWidth="1"/>
    <col min="8879" max="8879" width="0.5703125" style="1" customWidth="1"/>
    <col min="8880" max="8880" width="26.42578125" style="1" customWidth="1"/>
    <col min="8881" max="8886" width="0" style="1" hidden="1" customWidth="1"/>
    <col min="8887" max="8887" width="0.140625" style="1" customWidth="1"/>
    <col min="8888" max="8894" width="8.85546875" style="1" customWidth="1"/>
    <col min="8895" max="8895" width="9.140625" style="1"/>
    <col min="8896" max="8896" width="9.85546875" style="1" customWidth="1"/>
    <col min="8897" max="8897" width="13.7109375" style="1" customWidth="1"/>
    <col min="8898" max="8898" width="9.140625" style="1"/>
    <col min="8899" max="8899" width="10.7109375" style="1" customWidth="1"/>
    <col min="8900" max="8900" width="19.140625" style="1" customWidth="1"/>
    <col min="8901" max="8902" width="9.5703125" style="1" customWidth="1"/>
    <col min="8903" max="8903" width="25.28515625" style="1" customWidth="1"/>
    <col min="8904" max="8931" width="9.5703125" style="1" customWidth="1"/>
    <col min="8932" max="9133" width="9.140625" style="1"/>
    <col min="9134" max="9134" width="11" style="1" customWidth="1"/>
    <col min="9135" max="9135" width="0.5703125" style="1" customWidth="1"/>
    <col min="9136" max="9136" width="26.42578125" style="1" customWidth="1"/>
    <col min="9137" max="9142" width="0" style="1" hidden="1" customWidth="1"/>
    <col min="9143" max="9143" width="0.140625" style="1" customWidth="1"/>
    <col min="9144" max="9150" width="8.85546875" style="1" customWidth="1"/>
    <col min="9151" max="9151" width="9.140625" style="1"/>
    <col min="9152" max="9152" width="9.85546875" style="1" customWidth="1"/>
    <col min="9153" max="9153" width="13.7109375" style="1" customWidth="1"/>
    <col min="9154" max="9154" width="9.140625" style="1"/>
    <col min="9155" max="9155" width="10.7109375" style="1" customWidth="1"/>
    <col min="9156" max="9156" width="19.140625" style="1" customWidth="1"/>
    <col min="9157" max="9158" width="9.5703125" style="1" customWidth="1"/>
    <col min="9159" max="9159" width="25.28515625" style="1" customWidth="1"/>
    <col min="9160" max="9187" width="9.5703125" style="1" customWidth="1"/>
    <col min="9188" max="9389" width="9.140625" style="1"/>
    <col min="9390" max="9390" width="11" style="1" customWidth="1"/>
    <col min="9391" max="9391" width="0.5703125" style="1" customWidth="1"/>
    <col min="9392" max="9392" width="26.42578125" style="1" customWidth="1"/>
    <col min="9393" max="9398" width="0" style="1" hidden="1" customWidth="1"/>
    <col min="9399" max="9399" width="0.140625" style="1" customWidth="1"/>
    <col min="9400" max="9406" width="8.85546875" style="1" customWidth="1"/>
    <col min="9407" max="9407" width="9.140625" style="1"/>
    <col min="9408" max="9408" width="9.85546875" style="1" customWidth="1"/>
    <col min="9409" max="9409" width="13.7109375" style="1" customWidth="1"/>
    <col min="9410" max="9410" width="9.140625" style="1"/>
    <col min="9411" max="9411" width="10.7109375" style="1" customWidth="1"/>
    <col min="9412" max="9412" width="19.140625" style="1" customWidth="1"/>
    <col min="9413" max="9414" width="9.5703125" style="1" customWidth="1"/>
    <col min="9415" max="9415" width="25.28515625" style="1" customWidth="1"/>
    <col min="9416" max="9443" width="9.5703125" style="1" customWidth="1"/>
    <col min="9444" max="9645" width="9.140625" style="1"/>
    <col min="9646" max="9646" width="11" style="1" customWidth="1"/>
    <col min="9647" max="9647" width="0.5703125" style="1" customWidth="1"/>
    <col min="9648" max="9648" width="26.42578125" style="1" customWidth="1"/>
    <col min="9649" max="9654" width="0" style="1" hidden="1" customWidth="1"/>
    <col min="9655" max="9655" width="0.140625" style="1" customWidth="1"/>
    <col min="9656" max="9662" width="8.85546875" style="1" customWidth="1"/>
    <col min="9663" max="9663" width="9.140625" style="1"/>
    <col min="9664" max="9664" width="9.85546875" style="1" customWidth="1"/>
    <col min="9665" max="9665" width="13.7109375" style="1" customWidth="1"/>
    <col min="9666" max="9666" width="9.140625" style="1"/>
    <col min="9667" max="9667" width="10.7109375" style="1" customWidth="1"/>
    <col min="9668" max="9668" width="19.140625" style="1" customWidth="1"/>
    <col min="9669" max="9670" width="9.5703125" style="1" customWidth="1"/>
    <col min="9671" max="9671" width="25.28515625" style="1" customWidth="1"/>
    <col min="9672" max="9699" width="9.5703125" style="1" customWidth="1"/>
    <col min="9700" max="9901" width="9.140625" style="1"/>
    <col min="9902" max="9902" width="11" style="1" customWidth="1"/>
    <col min="9903" max="9903" width="0.5703125" style="1" customWidth="1"/>
    <col min="9904" max="9904" width="26.42578125" style="1" customWidth="1"/>
    <col min="9905" max="9910" width="0" style="1" hidden="1" customWidth="1"/>
    <col min="9911" max="9911" width="0.140625" style="1" customWidth="1"/>
    <col min="9912" max="9918" width="8.85546875" style="1" customWidth="1"/>
    <col min="9919" max="9919" width="9.140625" style="1"/>
    <col min="9920" max="9920" width="9.85546875" style="1" customWidth="1"/>
    <col min="9921" max="9921" width="13.7109375" style="1" customWidth="1"/>
    <col min="9922" max="9922" width="9.140625" style="1"/>
    <col min="9923" max="9923" width="10.7109375" style="1" customWidth="1"/>
    <col min="9924" max="9924" width="19.140625" style="1" customWidth="1"/>
    <col min="9925" max="9926" width="9.5703125" style="1" customWidth="1"/>
    <col min="9927" max="9927" width="25.28515625" style="1" customWidth="1"/>
    <col min="9928" max="9955" width="9.5703125" style="1" customWidth="1"/>
    <col min="9956" max="10157" width="9.140625" style="1"/>
    <col min="10158" max="10158" width="11" style="1" customWidth="1"/>
    <col min="10159" max="10159" width="0.5703125" style="1" customWidth="1"/>
    <col min="10160" max="10160" width="26.42578125" style="1" customWidth="1"/>
    <col min="10161" max="10166" width="0" style="1" hidden="1" customWidth="1"/>
    <col min="10167" max="10167" width="0.140625" style="1" customWidth="1"/>
    <col min="10168" max="10174" width="8.85546875" style="1" customWidth="1"/>
    <col min="10175" max="10175" width="9.140625" style="1"/>
    <col min="10176" max="10176" width="9.85546875" style="1" customWidth="1"/>
    <col min="10177" max="10177" width="13.7109375" style="1" customWidth="1"/>
    <col min="10178" max="10178" width="9.140625" style="1"/>
    <col min="10179" max="10179" width="10.7109375" style="1" customWidth="1"/>
    <col min="10180" max="10180" width="19.140625" style="1" customWidth="1"/>
    <col min="10181" max="10182" width="9.5703125" style="1" customWidth="1"/>
    <col min="10183" max="10183" width="25.28515625" style="1" customWidth="1"/>
    <col min="10184" max="10211" width="9.5703125" style="1" customWidth="1"/>
    <col min="10212" max="10413" width="9.140625" style="1"/>
    <col min="10414" max="10414" width="11" style="1" customWidth="1"/>
    <col min="10415" max="10415" width="0.5703125" style="1" customWidth="1"/>
    <col min="10416" max="10416" width="26.42578125" style="1" customWidth="1"/>
    <col min="10417" max="10422" width="0" style="1" hidden="1" customWidth="1"/>
    <col min="10423" max="10423" width="0.140625" style="1" customWidth="1"/>
    <col min="10424" max="10430" width="8.85546875" style="1" customWidth="1"/>
    <col min="10431" max="10431" width="9.140625" style="1"/>
    <col min="10432" max="10432" width="9.85546875" style="1" customWidth="1"/>
    <col min="10433" max="10433" width="13.7109375" style="1" customWidth="1"/>
    <col min="10434" max="10434" width="9.140625" style="1"/>
    <col min="10435" max="10435" width="10.7109375" style="1" customWidth="1"/>
    <col min="10436" max="10436" width="19.140625" style="1" customWidth="1"/>
    <col min="10437" max="10438" width="9.5703125" style="1" customWidth="1"/>
    <col min="10439" max="10439" width="25.28515625" style="1" customWidth="1"/>
    <col min="10440" max="10467" width="9.5703125" style="1" customWidth="1"/>
    <col min="10468" max="10669" width="9.140625" style="1"/>
    <col min="10670" max="10670" width="11" style="1" customWidth="1"/>
    <col min="10671" max="10671" width="0.5703125" style="1" customWidth="1"/>
    <col min="10672" max="10672" width="26.42578125" style="1" customWidth="1"/>
    <col min="10673" max="10678" width="0" style="1" hidden="1" customWidth="1"/>
    <col min="10679" max="10679" width="0.140625" style="1" customWidth="1"/>
    <col min="10680" max="10686" width="8.85546875" style="1" customWidth="1"/>
    <col min="10687" max="10687" width="9.140625" style="1"/>
    <col min="10688" max="10688" width="9.85546875" style="1" customWidth="1"/>
    <col min="10689" max="10689" width="13.7109375" style="1" customWidth="1"/>
    <col min="10690" max="10690" width="9.140625" style="1"/>
    <col min="10691" max="10691" width="10.7109375" style="1" customWidth="1"/>
    <col min="10692" max="10692" width="19.140625" style="1" customWidth="1"/>
    <col min="10693" max="10694" width="9.5703125" style="1" customWidth="1"/>
    <col min="10695" max="10695" width="25.28515625" style="1" customWidth="1"/>
    <col min="10696" max="10723" width="9.5703125" style="1" customWidth="1"/>
    <col min="10724" max="10925" width="9.140625" style="1"/>
    <col min="10926" max="10926" width="11" style="1" customWidth="1"/>
    <col min="10927" max="10927" width="0.5703125" style="1" customWidth="1"/>
    <col min="10928" max="10928" width="26.42578125" style="1" customWidth="1"/>
    <col min="10929" max="10934" width="0" style="1" hidden="1" customWidth="1"/>
    <col min="10935" max="10935" width="0.140625" style="1" customWidth="1"/>
    <col min="10936" max="10942" width="8.85546875" style="1" customWidth="1"/>
    <col min="10943" max="10943" width="9.140625" style="1"/>
    <col min="10944" max="10944" width="9.85546875" style="1" customWidth="1"/>
    <col min="10945" max="10945" width="13.7109375" style="1" customWidth="1"/>
    <col min="10946" max="10946" width="9.140625" style="1"/>
    <col min="10947" max="10947" width="10.7109375" style="1" customWidth="1"/>
    <col min="10948" max="10948" width="19.140625" style="1" customWidth="1"/>
    <col min="10949" max="10950" width="9.5703125" style="1" customWidth="1"/>
    <col min="10951" max="10951" width="25.28515625" style="1" customWidth="1"/>
    <col min="10952" max="10979" width="9.5703125" style="1" customWidth="1"/>
    <col min="10980" max="11181" width="9.140625" style="1"/>
    <col min="11182" max="11182" width="11" style="1" customWidth="1"/>
    <col min="11183" max="11183" width="0.5703125" style="1" customWidth="1"/>
    <col min="11184" max="11184" width="26.42578125" style="1" customWidth="1"/>
    <col min="11185" max="11190" width="0" style="1" hidden="1" customWidth="1"/>
    <col min="11191" max="11191" width="0.140625" style="1" customWidth="1"/>
    <col min="11192" max="11198" width="8.85546875" style="1" customWidth="1"/>
    <col min="11199" max="11199" width="9.140625" style="1"/>
    <col min="11200" max="11200" width="9.85546875" style="1" customWidth="1"/>
    <col min="11201" max="11201" width="13.7109375" style="1" customWidth="1"/>
    <col min="11202" max="11202" width="9.140625" style="1"/>
    <col min="11203" max="11203" width="10.7109375" style="1" customWidth="1"/>
    <col min="11204" max="11204" width="19.140625" style="1" customWidth="1"/>
    <col min="11205" max="11206" width="9.5703125" style="1" customWidth="1"/>
    <col min="11207" max="11207" width="25.28515625" style="1" customWidth="1"/>
    <col min="11208" max="11235" width="9.5703125" style="1" customWidth="1"/>
    <col min="11236" max="11437" width="9.140625" style="1"/>
    <col min="11438" max="11438" width="11" style="1" customWidth="1"/>
    <col min="11439" max="11439" width="0.5703125" style="1" customWidth="1"/>
    <col min="11440" max="11440" width="26.42578125" style="1" customWidth="1"/>
    <col min="11441" max="11446" width="0" style="1" hidden="1" customWidth="1"/>
    <col min="11447" max="11447" width="0.140625" style="1" customWidth="1"/>
    <col min="11448" max="11454" width="8.85546875" style="1" customWidth="1"/>
    <col min="11455" max="11455" width="9.140625" style="1"/>
    <col min="11456" max="11456" width="9.85546875" style="1" customWidth="1"/>
    <col min="11457" max="11457" width="13.7109375" style="1" customWidth="1"/>
    <col min="11458" max="11458" width="9.140625" style="1"/>
    <col min="11459" max="11459" width="10.7109375" style="1" customWidth="1"/>
    <col min="11460" max="11460" width="19.140625" style="1" customWidth="1"/>
    <col min="11461" max="11462" width="9.5703125" style="1" customWidth="1"/>
    <col min="11463" max="11463" width="25.28515625" style="1" customWidth="1"/>
    <col min="11464" max="11491" width="9.5703125" style="1" customWidth="1"/>
    <col min="11492" max="11693" width="9.140625" style="1"/>
    <col min="11694" max="11694" width="11" style="1" customWidth="1"/>
    <col min="11695" max="11695" width="0.5703125" style="1" customWidth="1"/>
    <col min="11696" max="11696" width="26.42578125" style="1" customWidth="1"/>
    <col min="11697" max="11702" width="0" style="1" hidden="1" customWidth="1"/>
    <col min="11703" max="11703" width="0.140625" style="1" customWidth="1"/>
    <col min="11704" max="11710" width="8.85546875" style="1" customWidth="1"/>
    <col min="11711" max="11711" width="9.140625" style="1"/>
    <col min="11712" max="11712" width="9.85546875" style="1" customWidth="1"/>
    <col min="11713" max="11713" width="13.7109375" style="1" customWidth="1"/>
    <col min="11714" max="11714" width="9.140625" style="1"/>
    <col min="11715" max="11715" width="10.7109375" style="1" customWidth="1"/>
    <col min="11716" max="11716" width="19.140625" style="1" customWidth="1"/>
    <col min="11717" max="11718" width="9.5703125" style="1" customWidth="1"/>
    <col min="11719" max="11719" width="25.28515625" style="1" customWidth="1"/>
    <col min="11720" max="11747" width="9.5703125" style="1" customWidth="1"/>
    <col min="11748" max="11949" width="9.140625" style="1"/>
    <col min="11950" max="11950" width="11" style="1" customWidth="1"/>
    <col min="11951" max="11951" width="0.5703125" style="1" customWidth="1"/>
    <col min="11952" max="11952" width="26.42578125" style="1" customWidth="1"/>
    <col min="11953" max="11958" width="0" style="1" hidden="1" customWidth="1"/>
    <col min="11959" max="11959" width="0.140625" style="1" customWidth="1"/>
    <col min="11960" max="11966" width="8.85546875" style="1" customWidth="1"/>
    <col min="11967" max="11967" width="9.140625" style="1"/>
    <col min="11968" max="11968" width="9.85546875" style="1" customWidth="1"/>
    <col min="11969" max="11969" width="13.7109375" style="1" customWidth="1"/>
    <col min="11970" max="11970" width="9.140625" style="1"/>
    <col min="11971" max="11971" width="10.7109375" style="1" customWidth="1"/>
    <col min="11972" max="11972" width="19.140625" style="1" customWidth="1"/>
    <col min="11973" max="11974" width="9.5703125" style="1" customWidth="1"/>
    <col min="11975" max="11975" width="25.28515625" style="1" customWidth="1"/>
    <col min="11976" max="12003" width="9.5703125" style="1" customWidth="1"/>
    <col min="12004" max="12205" width="9.140625" style="1"/>
    <col min="12206" max="12206" width="11" style="1" customWidth="1"/>
    <col min="12207" max="12207" width="0.5703125" style="1" customWidth="1"/>
    <col min="12208" max="12208" width="26.42578125" style="1" customWidth="1"/>
    <col min="12209" max="12214" width="0" style="1" hidden="1" customWidth="1"/>
    <col min="12215" max="12215" width="0.140625" style="1" customWidth="1"/>
    <col min="12216" max="12222" width="8.85546875" style="1" customWidth="1"/>
    <col min="12223" max="12223" width="9.140625" style="1"/>
    <col min="12224" max="12224" width="9.85546875" style="1" customWidth="1"/>
    <col min="12225" max="12225" width="13.7109375" style="1" customWidth="1"/>
    <col min="12226" max="12226" width="9.140625" style="1"/>
    <col min="12227" max="12227" width="10.7109375" style="1" customWidth="1"/>
    <col min="12228" max="12228" width="19.140625" style="1" customWidth="1"/>
    <col min="12229" max="12230" width="9.5703125" style="1" customWidth="1"/>
    <col min="12231" max="12231" width="25.28515625" style="1" customWidth="1"/>
    <col min="12232" max="12259" width="9.5703125" style="1" customWidth="1"/>
    <col min="12260" max="12461" width="9.140625" style="1"/>
    <col min="12462" max="12462" width="11" style="1" customWidth="1"/>
    <col min="12463" max="12463" width="0.5703125" style="1" customWidth="1"/>
    <col min="12464" max="12464" width="26.42578125" style="1" customWidth="1"/>
    <col min="12465" max="12470" width="0" style="1" hidden="1" customWidth="1"/>
    <col min="12471" max="12471" width="0.140625" style="1" customWidth="1"/>
    <col min="12472" max="12478" width="8.85546875" style="1" customWidth="1"/>
    <col min="12479" max="12479" width="9.140625" style="1"/>
    <col min="12480" max="12480" width="9.85546875" style="1" customWidth="1"/>
    <col min="12481" max="12481" width="13.7109375" style="1" customWidth="1"/>
    <col min="12482" max="12482" width="9.140625" style="1"/>
    <col min="12483" max="12483" width="10.7109375" style="1" customWidth="1"/>
    <col min="12484" max="12484" width="19.140625" style="1" customWidth="1"/>
    <col min="12485" max="12486" width="9.5703125" style="1" customWidth="1"/>
    <col min="12487" max="12487" width="25.28515625" style="1" customWidth="1"/>
    <col min="12488" max="12515" width="9.5703125" style="1" customWidth="1"/>
    <col min="12516" max="12717" width="9.140625" style="1"/>
    <col min="12718" max="12718" width="11" style="1" customWidth="1"/>
    <col min="12719" max="12719" width="0.5703125" style="1" customWidth="1"/>
    <col min="12720" max="12720" width="26.42578125" style="1" customWidth="1"/>
    <col min="12721" max="12726" width="0" style="1" hidden="1" customWidth="1"/>
    <col min="12727" max="12727" width="0.140625" style="1" customWidth="1"/>
    <col min="12728" max="12734" width="8.85546875" style="1" customWidth="1"/>
    <col min="12735" max="12735" width="9.140625" style="1"/>
    <col min="12736" max="12736" width="9.85546875" style="1" customWidth="1"/>
    <col min="12737" max="12737" width="13.7109375" style="1" customWidth="1"/>
    <col min="12738" max="12738" width="9.140625" style="1"/>
    <col min="12739" max="12739" width="10.7109375" style="1" customWidth="1"/>
    <col min="12740" max="12740" width="19.140625" style="1" customWidth="1"/>
    <col min="12741" max="12742" width="9.5703125" style="1" customWidth="1"/>
    <col min="12743" max="12743" width="25.28515625" style="1" customWidth="1"/>
    <col min="12744" max="12771" width="9.5703125" style="1" customWidth="1"/>
    <col min="12772" max="12973" width="9.140625" style="1"/>
    <col min="12974" max="12974" width="11" style="1" customWidth="1"/>
    <col min="12975" max="12975" width="0.5703125" style="1" customWidth="1"/>
    <col min="12976" max="12976" width="26.42578125" style="1" customWidth="1"/>
    <col min="12977" max="12982" width="0" style="1" hidden="1" customWidth="1"/>
    <col min="12983" max="12983" width="0.140625" style="1" customWidth="1"/>
    <col min="12984" max="12990" width="8.85546875" style="1" customWidth="1"/>
    <col min="12991" max="12991" width="9.140625" style="1"/>
    <col min="12992" max="12992" width="9.85546875" style="1" customWidth="1"/>
    <col min="12993" max="12993" width="13.7109375" style="1" customWidth="1"/>
    <col min="12994" max="12994" width="9.140625" style="1"/>
    <col min="12995" max="12995" width="10.7109375" style="1" customWidth="1"/>
    <col min="12996" max="12996" width="19.140625" style="1" customWidth="1"/>
    <col min="12997" max="12998" width="9.5703125" style="1" customWidth="1"/>
    <col min="12999" max="12999" width="25.28515625" style="1" customWidth="1"/>
    <col min="13000" max="13027" width="9.5703125" style="1" customWidth="1"/>
    <col min="13028" max="13229" width="9.140625" style="1"/>
    <col min="13230" max="13230" width="11" style="1" customWidth="1"/>
    <col min="13231" max="13231" width="0.5703125" style="1" customWidth="1"/>
    <col min="13232" max="13232" width="26.42578125" style="1" customWidth="1"/>
    <col min="13233" max="13238" width="0" style="1" hidden="1" customWidth="1"/>
    <col min="13239" max="13239" width="0.140625" style="1" customWidth="1"/>
    <col min="13240" max="13246" width="8.85546875" style="1" customWidth="1"/>
    <col min="13247" max="13247" width="9.140625" style="1"/>
    <col min="13248" max="13248" width="9.85546875" style="1" customWidth="1"/>
    <col min="13249" max="13249" width="13.7109375" style="1" customWidth="1"/>
    <col min="13250" max="13250" width="9.140625" style="1"/>
    <col min="13251" max="13251" width="10.7109375" style="1" customWidth="1"/>
    <col min="13252" max="13252" width="19.140625" style="1" customWidth="1"/>
    <col min="13253" max="13254" width="9.5703125" style="1" customWidth="1"/>
    <col min="13255" max="13255" width="25.28515625" style="1" customWidth="1"/>
    <col min="13256" max="13283" width="9.5703125" style="1" customWidth="1"/>
    <col min="13284" max="13485" width="9.140625" style="1"/>
    <col min="13486" max="13486" width="11" style="1" customWidth="1"/>
    <col min="13487" max="13487" width="0.5703125" style="1" customWidth="1"/>
    <col min="13488" max="13488" width="26.42578125" style="1" customWidth="1"/>
    <col min="13489" max="13494" width="0" style="1" hidden="1" customWidth="1"/>
    <col min="13495" max="13495" width="0.140625" style="1" customWidth="1"/>
    <col min="13496" max="13502" width="8.85546875" style="1" customWidth="1"/>
    <col min="13503" max="13503" width="9.140625" style="1"/>
    <col min="13504" max="13504" width="9.85546875" style="1" customWidth="1"/>
    <col min="13505" max="13505" width="13.7109375" style="1" customWidth="1"/>
    <col min="13506" max="13506" width="9.140625" style="1"/>
    <col min="13507" max="13507" width="10.7109375" style="1" customWidth="1"/>
    <col min="13508" max="13508" width="19.140625" style="1" customWidth="1"/>
    <col min="13509" max="13510" width="9.5703125" style="1" customWidth="1"/>
    <col min="13511" max="13511" width="25.28515625" style="1" customWidth="1"/>
    <col min="13512" max="13539" width="9.5703125" style="1" customWidth="1"/>
    <col min="13540" max="13741" width="9.140625" style="1"/>
    <col min="13742" max="13742" width="11" style="1" customWidth="1"/>
    <col min="13743" max="13743" width="0.5703125" style="1" customWidth="1"/>
    <col min="13744" max="13744" width="26.42578125" style="1" customWidth="1"/>
    <col min="13745" max="13750" width="0" style="1" hidden="1" customWidth="1"/>
    <col min="13751" max="13751" width="0.140625" style="1" customWidth="1"/>
    <col min="13752" max="13758" width="8.85546875" style="1" customWidth="1"/>
    <col min="13759" max="13759" width="9.140625" style="1"/>
    <col min="13760" max="13760" width="9.85546875" style="1" customWidth="1"/>
    <col min="13761" max="13761" width="13.7109375" style="1" customWidth="1"/>
    <col min="13762" max="13762" width="9.140625" style="1"/>
    <col min="13763" max="13763" width="10.7109375" style="1" customWidth="1"/>
    <col min="13764" max="13764" width="19.140625" style="1" customWidth="1"/>
    <col min="13765" max="13766" width="9.5703125" style="1" customWidth="1"/>
    <col min="13767" max="13767" width="25.28515625" style="1" customWidth="1"/>
    <col min="13768" max="13795" width="9.5703125" style="1" customWidth="1"/>
    <col min="13796" max="13997" width="9.140625" style="1"/>
    <col min="13998" max="13998" width="11" style="1" customWidth="1"/>
    <col min="13999" max="13999" width="0.5703125" style="1" customWidth="1"/>
    <col min="14000" max="14000" width="26.42578125" style="1" customWidth="1"/>
    <col min="14001" max="14006" width="0" style="1" hidden="1" customWidth="1"/>
    <col min="14007" max="14007" width="0.140625" style="1" customWidth="1"/>
    <col min="14008" max="14014" width="8.85546875" style="1" customWidth="1"/>
    <col min="14015" max="14015" width="9.140625" style="1"/>
    <col min="14016" max="14016" width="9.85546875" style="1" customWidth="1"/>
    <col min="14017" max="14017" width="13.7109375" style="1" customWidth="1"/>
    <col min="14018" max="14018" width="9.140625" style="1"/>
    <col min="14019" max="14019" width="10.7109375" style="1" customWidth="1"/>
    <col min="14020" max="14020" width="19.140625" style="1" customWidth="1"/>
    <col min="14021" max="14022" width="9.5703125" style="1" customWidth="1"/>
    <col min="14023" max="14023" width="25.28515625" style="1" customWidth="1"/>
    <col min="14024" max="14051" width="9.5703125" style="1" customWidth="1"/>
    <col min="14052" max="14253" width="9.140625" style="1"/>
    <col min="14254" max="14254" width="11" style="1" customWidth="1"/>
    <col min="14255" max="14255" width="0.5703125" style="1" customWidth="1"/>
    <col min="14256" max="14256" width="26.42578125" style="1" customWidth="1"/>
    <col min="14257" max="14262" width="0" style="1" hidden="1" customWidth="1"/>
    <col min="14263" max="14263" width="0.140625" style="1" customWidth="1"/>
    <col min="14264" max="14270" width="8.85546875" style="1" customWidth="1"/>
    <col min="14271" max="14271" width="9.140625" style="1"/>
    <col min="14272" max="14272" width="9.85546875" style="1" customWidth="1"/>
    <col min="14273" max="14273" width="13.7109375" style="1" customWidth="1"/>
    <col min="14274" max="14274" width="9.140625" style="1"/>
    <col min="14275" max="14275" width="10.7109375" style="1" customWidth="1"/>
    <col min="14276" max="14276" width="19.140625" style="1" customWidth="1"/>
    <col min="14277" max="14278" width="9.5703125" style="1" customWidth="1"/>
    <col min="14279" max="14279" width="25.28515625" style="1" customWidth="1"/>
    <col min="14280" max="14307" width="9.5703125" style="1" customWidth="1"/>
    <col min="14308" max="14509" width="9.140625" style="1"/>
    <col min="14510" max="14510" width="11" style="1" customWidth="1"/>
    <col min="14511" max="14511" width="0.5703125" style="1" customWidth="1"/>
    <col min="14512" max="14512" width="26.42578125" style="1" customWidth="1"/>
    <col min="14513" max="14518" width="0" style="1" hidden="1" customWidth="1"/>
    <col min="14519" max="14519" width="0.140625" style="1" customWidth="1"/>
    <col min="14520" max="14526" width="8.85546875" style="1" customWidth="1"/>
    <col min="14527" max="14527" width="9.140625" style="1"/>
    <col min="14528" max="14528" width="9.85546875" style="1" customWidth="1"/>
    <col min="14529" max="14529" width="13.7109375" style="1" customWidth="1"/>
    <col min="14530" max="14530" width="9.140625" style="1"/>
    <col min="14531" max="14531" width="10.7109375" style="1" customWidth="1"/>
    <col min="14532" max="14532" width="19.140625" style="1" customWidth="1"/>
    <col min="14533" max="14534" width="9.5703125" style="1" customWidth="1"/>
    <col min="14535" max="14535" width="25.28515625" style="1" customWidth="1"/>
    <col min="14536" max="14563" width="9.5703125" style="1" customWidth="1"/>
    <col min="14564" max="14765" width="9.140625" style="1"/>
    <col min="14766" max="14766" width="11" style="1" customWidth="1"/>
    <col min="14767" max="14767" width="0.5703125" style="1" customWidth="1"/>
    <col min="14768" max="14768" width="26.42578125" style="1" customWidth="1"/>
    <col min="14769" max="14774" width="0" style="1" hidden="1" customWidth="1"/>
    <col min="14775" max="14775" width="0.140625" style="1" customWidth="1"/>
    <col min="14776" max="14782" width="8.85546875" style="1" customWidth="1"/>
    <col min="14783" max="14783" width="9.140625" style="1"/>
    <col min="14784" max="14784" width="9.85546875" style="1" customWidth="1"/>
    <col min="14785" max="14785" width="13.7109375" style="1" customWidth="1"/>
    <col min="14786" max="14786" width="9.140625" style="1"/>
    <col min="14787" max="14787" width="10.7109375" style="1" customWidth="1"/>
    <col min="14788" max="14788" width="19.140625" style="1" customWidth="1"/>
    <col min="14789" max="14790" width="9.5703125" style="1" customWidth="1"/>
    <col min="14791" max="14791" width="25.28515625" style="1" customWidth="1"/>
    <col min="14792" max="14819" width="9.5703125" style="1" customWidth="1"/>
    <col min="14820" max="15021" width="9.140625" style="1"/>
    <col min="15022" max="15022" width="11" style="1" customWidth="1"/>
    <col min="15023" max="15023" width="0.5703125" style="1" customWidth="1"/>
    <col min="15024" max="15024" width="26.42578125" style="1" customWidth="1"/>
    <col min="15025" max="15030" width="0" style="1" hidden="1" customWidth="1"/>
    <col min="15031" max="15031" width="0.140625" style="1" customWidth="1"/>
    <col min="15032" max="15038" width="8.85546875" style="1" customWidth="1"/>
    <col min="15039" max="15039" width="9.140625" style="1"/>
    <col min="15040" max="15040" width="9.85546875" style="1" customWidth="1"/>
    <col min="15041" max="15041" width="13.7109375" style="1" customWidth="1"/>
    <col min="15042" max="15042" width="9.140625" style="1"/>
    <col min="15043" max="15043" width="10.7109375" style="1" customWidth="1"/>
    <col min="15044" max="15044" width="19.140625" style="1" customWidth="1"/>
    <col min="15045" max="15046" width="9.5703125" style="1" customWidth="1"/>
    <col min="15047" max="15047" width="25.28515625" style="1" customWidth="1"/>
    <col min="15048" max="15075" width="9.5703125" style="1" customWidth="1"/>
    <col min="15076" max="15277" width="9.140625" style="1"/>
    <col min="15278" max="15278" width="11" style="1" customWidth="1"/>
    <col min="15279" max="15279" width="0.5703125" style="1" customWidth="1"/>
    <col min="15280" max="15280" width="26.42578125" style="1" customWidth="1"/>
    <col min="15281" max="15286" width="0" style="1" hidden="1" customWidth="1"/>
    <col min="15287" max="15287" width="0.140625" style="1" customWidth="1"/>
    <col min="15288" max="15294" width="8.85546875" style="1" customWidth="1"/>
    <col min="15295" max="15295" width="9.140625" style="1"/>
    <col min="15296" max="15296" width="9.85546875" style="1" customWidth="1"/>
    <col min="15297" max="15297" width="13.7109375" style="1" customWidth="1"/>
    <col min="15298" max="15298" width="9.140625" style="1"/>
    <col min="15299" max="15299" width="10.7109375" style="1" customWidth="1"/>
    <col min="15300" max="15300" width="19.140625" style="1" customWidth="1"/>
    <col min="15301" max="15302" width="9.5703125" style="1" customWidth="1"/>
    <col min="15303" max="15303" width="25.28515625" style="1" customWidth="1"/>
    <col min="15304" max="15331" width="9.5703125" style="1" customWidth="1"/>
    <col min="15332" max="15533" width="9.140625" style="1"/>
    <col min="15534" max="15534" width="11" style="1" customWidth="1"/>
    <col min="15535" max="15535" width="0.5703125" style="1" customWidth="1"/>
    <col min="15536" max="15536" width="26.42578125" style="1" customWidth="1"/>
    <col min="15537" max="15542" width="0" style="1" hidden="1" customWidth="1"/>
    <col min="15543" max="15543" width="0.140625" style="1" customWidth="1"/>
    <col min="15544" max="15550" width="8.85546875" style="1" customWidth="1"/>
    <col min="15551" max="15551" width="9.140625" style="1"/>
    <col min="15552" max="15552" width="9.85546875" style="1" customWidth="1"/>
    <col min="15553" max="15553" width="13.7109375" style="1" customWidth="1"/>
    <col min="15554" max="15554" width="9.140625" style="1"/>
    <col min="15555" max="15555" width="10.7109375" style="1" customWidth="1"/>
    <col min="15556" max="15556" width="19.140625" style="1" customWidth="1"/>
    <col min="15557" max="15558" width="9.5703125" style="1" customWidth="1"/>
    <col min="15559" max="15559" width="25.28515625" style="1" customWidth="1"/>
    <col min="15560" max="15587" width="9.5703125" style="1" customWidth="1"/>
    <col min="15588" max="15789" width="9.140625" style="1"/>
    <col min="15790" max="15790" width="11" style="1" customWidth="1"/>
    <col min="15791" max="15791" width="0.5703125" style="1" customWidth="1"/>
    <col min="15792" max="15792" width="26.42578125" style="1" customWidth="1"/>
    <col min="15793" max="15798" width="0" style="1" hidden="1" customWidth="1"/>
    <col min="15799" max="15799" width="0.140625" style="1" customWidth="1"/>
    <col min="15800" max="15806" width="8.85546875" style="1" customWidth="1"/>
    <col min="15807" max="15807" width="9.140625" style="1"/>
    <col min="15808" max="15808" width="9.85546875" style="1" customWidth="1"/>
    <col min="15809" max="15809" width="13.7109375" style="1" customWidth="1"/>
    <col min="15810" max="15810" width="9.140625" style="1"/>
    <col min="15811" max="15811" width="10.7109375" style="1" customWidth="1"/>
    <col min="15812" max="15812" width="19.140625" style="1" customWidth="1"/>
    <col min="15813" max="15814" width="9.5703125" style="1" customWidth="1"/>
    <col min="15815" max="15815" width="25.28515625" style="1" customWidth="1"/>
    <col min="15816" max="15843" width="9.5703125" style="1" customWidth="1"/>
    <col min="15844" max="16045" width="9.140625" style="1"/>
    <col min="16046" max="16046" width="11" style="1" customWidth="1"/>
    <col min="16047" max="16047" width="0.5703125" style="1" customWidth="1"/>
    <col min="16048" max="16048" width="26.42578125" style="1" customWidth="1"/>
    <col min="16049" max="16054" width="0" style="1" hidden="1" customWidth="1"/>
    <col min="16055" max="16055" width="0.140625" style="1" customWidth="1"/>
    <col min="16056" max="16062" width="8.85546875" style="1" customWidth="1"/>
    <col min="16063" max="16063" width="9.140625" style="1"/>
    <col min="16064" max="16064" width="9.85546875" style="1" customWidth="1"/>
    <col min="16065" max="16065" width="13.7109375" style="1" customWidth="1"/>
    <col min="16066" max="16066" width="9.140625" style="1"/>
    <col min="16067" max="16067" width="10.7109375" style="1" customWidth="1"/>
    <col min="16068" max="16068" width="19.140625" style="1" customWidth="1"/>
    <col min="16069" max="16070" width="9.5703125" style="1" customWidth="1"/>
    <col min="16071" max="16071" width="25.28515625" style="1" customWidth="1"/>
    <col min="16072" max="16099" width="9.5703125" style="1" customWidth="1"/>
    <col min="16100" max="16384" width="9.140625" style="1"/>
  </cols>
  <sheetData>
    <row r="1" spans="1:12" x14ac:dyDescent="0.2">
      <c r="J1" s="2">
        <f ca="1">NOW()</f>
        <v>44762.373499652778</v>
      </c>
    </row>
    <row r="2" spans="1:12" ht="18.75" customHeight="1" x14ac:dyDescent="0.3">
      <c r="A2" s="3" t="s">
        <v>87</v>
      </c>
      <c r="B2" s="4"/>
      <c r="C2" s="4"/>
      <c r="D2" s="4"/>
      <c r="E2" s="4"/>
      <c r="F2" s="4"/>
      <c r="G2" s="4"/>
      <c r="H2" s="4"/>
      <c r="I2" s="68">
        <v>44300</v>
      </c>
      <c r="J2" s="69"/>
    </row>
    <row r="3" spans="1:12" ht="21.75" customHeight="1" x14ac:dyDescent="0.3">
      <c r="A3" s="3" t="s">
        <v>86</v>
      </c>
      <c r="B3" s="4"/>
      <c r="C3" s="4"/>
      <c r="D3" s="4"/>
      <c r="E3" s="4"/>
      <c r="F3" s="4"/>
      <c r="G3" s="4"/>
      <c r="H3" s="4"/>
      <c r="I3" s="69"/>
      <c r="J3" s="69"/>
      <c r="K3" s="5"/>
    </row>
    <row r="4" spans="1:12" ht="18.75" x14ac:dyDescent="0.3">
      <c r="A4" s="3" t="s">
        <v>0</v>
      </c>
      <c r="B4" s="4"/>
      <c r="C4" s="4"/>
      <c r="D4" s="4"/>
      <c r="E4" s="4"/>
      <c r="F4" s="4"/>
      <c r="G4" s="4"/>
      <c r="H4" s="4"/>
      <c r="I4" s="70"/>
      <c r="J4" s="70"/>
      <c r="L4" s="6"/>
    </row>
    <row r="5" spans="1:12" ht="52.5" customHeight="1" x14ac:dyDescent="0.25">
      <c r="A5" s="7"/>
      <c r="B5" s="8"/>
      <c r="C5" s="8"/>
      <c r="D5" s="8"/>
      <c r="E5" s="8"/>
      <c r="F5" s="8"/>
      <c r="G5" s="8"/>
      <c r="H5" s="9"/>
      <c r="I5" s="71" t="s">
        <v>1</v>
      </c>
      <c r="J5" s="72"/>
      <c r="K5" s="10" t="s">
        <v>2</v>
      </c>
    </row>
    <row r="6" spans="1:12" s="16" customFormat="1" x14ac:dyDescent="0.2">
      <c r="A6" s="11" t="s">
        <v>4</v>
      </c>
      <c r="B6" s="6">
        <v>2015</v>
      </c>
      <c r="C6" s="6">
        <v>2020</v>
      </c>
      <c r="D6" s="12">
        <v>2025</v>
      </c>
      <c r="E6" s="12">
        <v>2030</v>
      </c>
      <c r="F6" s="12">
        <v>2035</v>
      </c>
      <c r="G6" s="12">
        <v>2040</v>
      </c>
      <c r="H6" s="12">
        <v>2045</v>
      </c>
      <c r="I6" s="13" t="s">
        <v>5</v>
      </c>
      <c r="J6" s="14" t="s">
        <v>3</v>
      </c>
      <c r="K6" s="15" t="s">
        <v>6</v>
      </c>
    </row>
    <row r="7" spans="1:12" x14ac:dyDescent="0.2">
      <c r="A7" s="19"/>
      <c r="I7" s="20"/>
      <c r="J7" s="21"/>
      <c r="K7" s="22"/>
    </row>
    <row r="8" spans="1:12" s="16" customFormat="1" ht="12.75" customHeight="1" x14ac:dyDescent="0.2">
      <c r="A8" s="24" t="s">
        <v>9</v>
      </c>
      <c r="B8" s="17">
        <v>798.27099999999996</v>
      </c>
      <c r="C8" s="17">
        <v>846.28</v>
      </c>
      <c r="D8" s="17">
        <v>895.12</v>
      </c>
      <c r="E8" s="17">
        <v>937.85400000000004</v>
      </c>
      <c r="F8" s="17">
        <v>978.22299999999996</v>
      </c>
      <c r="G8" s="17">
        <v>1011.806</v>
      </c>
      <c r="H8" s="17">
        <v>1045.3900000000001</v>
      </c>
      <c r="I8" s="26">
        <f>SUM(H8-B8)</f>
        <v>247.11900000000014</v>
      </c>
      <c r="J8" s="27">
        <f>I8/B8</f>
        <v>0.30956780341513113</v>
      </c>
      <c r="K8" s="28">
        <f>I8/I63</f>
        <v>0.22818785129316552</v>
      </c>
      <c r="L8" s="29"/>
    </row>
    <row r="9" spans="1:12" s="31" customFormat="1" ht="12.75" customHeight="1" x14ac:dyDescent="0.2">
      <c r="A9" s="24" t="s">
        <v>11</v>
      </c>
      <c r="B9" s="17">
        <v>209.143</v>
      </c>
      <c r="C9" s="17">
        <v>229.35</v>
      </c>
      <c r="D9" s="17">
        <v>240.113</v>
      </c>
      <c r="E9" s="17">
        <v>258.12200000000001</v>
      </c>
      <c r="F9" s="17">
        <v>280.14600000000002</v>
      </c>
      <c r="G9" s="17">
        <v>287.46699999999998</v>
      </c>
      <c r="H9" s="17">
        <v>290.80099999999999</v>
      </c>
      <c r="I9" s="26">
        <f>SUM(H9-B9)</f>
        <v>81.657999999999987</v>
      </c>
      <c r="J9" s="27">
        <f>I9/B9</f>
        <v>0.39044099013593564</v>
      </c>
      <c r="K9" s="28">
        <f>I9/I63</f>
        <v>7.5402391402107069E-2</v>
      </c>
      <c r="L9" s="29"/>
    </row>
    <row r="10" spans="1:12" s="16" customFormat="1" ht="12.75" customHeight="1" x14ac:dyDescent="0.2">
      <c r="A10" s="24" t="s">
        <v>13</v>
      </c>
      <c r="B10" s="17">
        <v>105.971</v>
      </c>
      <c r="C10" s="17">
        <v>107.31</v>
      </c>
      <c r="D10" s="17">
        <v>116.229</v>
      </c>
      <c r="E10" s="17">
        <v>117.40300000000001</v>
      </c>
      <c r="F10" s="17">
        <v>122.06399999999999</v>
      </c>
      <c r="G10" s="17">
        <v>128.40799999999999</v>
      </c>
      <c r="H10" s="17">
        <v>132.40799999999999</v>
      </c>
      <c r="I10" s="26">
        <f>SUM(H10-B10)</f>
        <v>26.436999999999983</v>
      </c>
      <c r="J10" s="27">
        <f>I10/B10</f>
        <v>0.24947391267422203</v>
      </c>
      <c r="K10" s="28">
        <f>I10/I63</f>
        <v>2.4411729671281485E-2</v>
      </c>
      <c r="L10" s="29"/>
    </row>
    <row r="11" spans="1:12" ht="12.75" customHeight="1" x14ac:dyDescent="0.2">
      <c r="A11" s="24"/>
      <c r="B11" s="17"/>
      <c r="C11" s="17"/>
      <c r="D11" s="17"/>
      <c r="E11" s="17"/>
      <c r="F11" s="17"/>
      <c r="G11" s="17"/>
      <c r="H11" s="17"/>
      <c r="I11" s="24"/>
      <c r="J11" s="32"/>
      <c r="K11" s="33"/>
      <c r="L11" s="29"/>
    </row>
    <row r="12" spans="1:12" s="16" customFormat="1" ht="12.75" customHeight="1" x14ac:dyDescent="0.2">
      <c r="A12" s="26" t="s">
        <v>15</v>
      </c>
      <c r="B12" s="29">
        <f t="shared" ref="B12:H12" si="0">SUM(B8:B10)</f>
        <v>1113.385</v>
      </c>
      <c r="C12" s="29">
        <f t="shared" si="0"/>
        <v>1182.9399999999998</v>
      </c>
      <c r="D12" s="29">
        <f t="shared" si="0"/>
        <v>1251.462</v>
      </c>
      <c r="E12" s="29">
        <f t="shared" si="0"/>
        <v>1313.3790000000001</v>
      </c>
      <c r="F12" s="29">
        <f t="shared" si="0"/>
        <v>1380.433</v>
      </c>
      <c r="G12" s="29">
        <f t="shared" si="0"/>
        <v>1427.681</v>
      </c>
      <c r="H12" s="29">
        <f t="shared" si="0"/>
        <v>1468.5989999999999</v>
      </c>
      <c r="I12" s="26">
        <f>SUM(H12-B12)</f>
        <v>355.21399999999994</v>
      </c>
      <c r="J12" s="27">
        <f>I12/B12</f>
        <v>0.31903968528406612</v>
      </c>
      <c r="K12" s="28">
        <f>I12/I63</f>
        <v>0.32800197236655393</v>
      </c>
      <c r="L12" s="29"/>
    </row>
    <row r="13" spans="1:12" ht="12.75" customHeight="1" x14ac:dyDescent="0.2">
      <c r="A13" s="24"/>
      <c r="B13" s="17"/>
      <c r="C13" s="17"/>
      <c r="D13" s="17"/>
      <c r="E13" s="17"/>
      <c r="F13" s="17"/>
      <c r="G13" s="17"/>
      <c r="H13" s="17"/>
      <c r="I13" s="24"/>
      <c r="J13" s="32"/>
      <c r="K13" s="33"/>
      <c r="L13" s="29"/>
    </row>
    <row r="14" spans="1:12" s="16" customFormat="1" x14ac:dyDescent="0.2">
      <c r="A14" s="24" t="s">
        <v>16</v>
      </c>
      <c r="B14" s="17">
        <v>520.16</v>
      </c>
      <c r="C14" s="17">
        <v>543.46699999999998</v>
      </c>
      <c r="D14" s="17">
        <v>572.49599999999998</v>
      </c>
      <c r="E14" s="17">
        <v>604.51400000000001</v>
      </c>
      <c r="F14" s="17">
        <v>627.35</v>
      </c>
      <c r="G14" s="17">
        <v>653.86500000000001</v>
      </c>
      <c r="H14" s="17">
        <v>678.75199999999995</v>
      </c>
      <c r="I14" s="26">
        <f t="shared" ref="I14:I20" si="1">H14-B14</f>
        <v>158.59199999999998</v>
      </c>
      <c r="J14" s="27">
        <f t="shared" ref="J14:J20" si="2">I14/B14</f>
        <v>0.3048908028298985</v>
      </c>
      <c r="K14" s="28">
        <f>I14/I63</f>
        <v>0.14644267625025062</v>
      </c>
      <c r="L14" s="29"/>
    </row>
    <row r="15" spans="1:12" s="16" customFormat="1" x14ac:dyDescent="0.2">
      <c r="A15" s="24" t="s">
        <v>18</v>
      </c>
      <c r="B15" s="17">
        <v>76.942999999999998</v>
      </c>
      <c r="C15" s="17">
        <v>78.372</v>
      </c>
      <c r="D15" s="34">
        <v>80.372</v>
      </c>
      <c r="E15" s="34">
        <v>82.385999999999996</v>
      </c>
      <c r="F15" s="34">
        <v>86.581999999999994</v>
      </c>
      <c r="G15" s="34">
        <v>90.906999999999996</v>
      </c>
      <c r="H15" s="17">
        <v>96.403000000000006</v>
      </c>
      <c r="I15" s="26">
        <f t="shared" si="1"/>
        <v>19.460000000000008</v>
      </c>
      <c r="J15" s="27">
        <f t="shared" si="2"/>
        <v>0.25291449514575737</v>
      </c>
      <c r="K15" s="28">
        <f>I15/I63</f>
        <v>1.7969219631695663E-2</v>
      </c>
      <c r="L15" s="29"/>
    </row>
    <row r="16" spans="1:12" s="16" customFormat="1" x14ac:dyDescent="0.2">
      <c r="A16" s="24" t="s">
        <v>19</v>
      </c>
      <c r="B16" s="17">
        <v>46.429000000000002</v>
      </c>
      <c r="C16" s="17">
        <v>47.573999999999998</v>
      </c>
      <c r="D16" s="34">
        <v>50.01</v>
      </c>
      <c r="E16" s="34">
        <v>52.652999999999999</v>
      </c>
      <c r="F16" s="34">
        <v>56.12</v>
      </c>
      <c r="G16" s="34">
        <v>61.134</v>
      </c>
      <c r="H16" s="17">
        <v>65.683999999999997</v>
      </c>
      <c r="I16" s="26">
        <f t="shared" si="1"/>
        <v>19.254999999999995</v>
      </c>
      <c r="J16" s="27">
        <f t="shared" si="2"/>
        <v>0.41471924874539606</v>
      </c>
      <c r="K16" s="28">
        <f>I16/I63</f>
        <v>1.7779924152533388E-2</v>
      </c>
      <c r="L16" s="29"/>
    </row>
    <row r="17" spans="1:12" s="31" customFormat="1" x14ac:dyDescent="0.2">
      <c r="A17" s="24" t="s">
        <v>21</v>
      </c>
      <c r="B17" s="17">
        <v>338.565</v>
      </c>
      <c r="C17" s="17">
        <v>349.048</v>
      </c>
      <c r="D17" s="17">
        <v>366.32600000000002</v>
      </c>
      <c r="E17" s="17">
        <v>375.74599999999998</v>
      </c>
      <c r="F17" s="17">
        <v>385.54199999999997</v>
      </c>
      <c r="G17" s="17">
        <v>393.33499999999998</v>
      </c>
      <c r="H17" s="17">
        <v>402.14499999999998</v>
      </c>
      <c r="I17" s="26">
        <f t="shared" si="1"/>
        <v>63.579999999999984</v>
      </c>
      <c r="J17" s="27">
        <f t="shared" si="2"/>
        <v>0.18779259521805261</v>
      </c>
      <c r="K17" s="28">
        <f>I17/I63</f>
        <v>5.8709300317739438E-2</v>
      </c>
      <c r="L17" s="29"/>
    </row>
    <row r="18" spans="1:12" s="16" customFormat="1" x14ac:dyDescent="0.2">
      <c r="A18" s="24" t="s">
        <v>23</v>
      </c>
      <c r="B18" s="17">
        <v>654.1</v>
      </c>
      <c r="C18" s="17">
        <v>700.86199999999997</v>
      </c>
      <c r="D18" s="17">
        <v>748.64400000000001</v>
      </c>
      <c r="E18" s="17">
        <v>793.17499999999995</v>
      </c>
      <c r="F18" s="17">
        <v>827.66099999999994</v>
      </c>
      <c r="G18" s="17">
        <v>864.83399999999995</v>
      </c>
      <c r="H18" s="17">
        <v>890.56</v>
      </c>
      <c r="I18" s="26">
        <f t="shared" si="1"/>
        <v>236.45999999999992</v>
      </c>
      <c r="J18" s="27">
        <f t="shared" si="2"/>
        <v>0.3615043571319369</v>
      </c>
      <c r="K18" s="28">
        <f>I18/I63</f>
        <v>0.218345409769309</v>
      </c>
      <c r="L18" s="29"/>
    </row>
    <row r="19" spans="1:12" s="16" customFormat="1" x14ac:dyDescent="0.2">
      <c r="A19" s="24" t="s">
        <v>10</v>
      </c>
      <c r="B19" s="17">
        <v>22.846</v>
      </c>
      <c r="C19" s="17">
        <v>22.933</v>
      </c>
      <c r="D19" s="17">
        <v>23.03</v>
      </c>
      <c r="E19" s="17">
        <v>23.131</v>
      </c>
      <c r="F19" s="17">
        <v>23.228000000000002</v>
      </c>
      <c r="G19" s="17">
        <v>23.327999999999999</v>
      </c>
      <c r="H19" s="17">
        <v>23.428999999999998</v>
      </c>
      <c r="I19" s="26">
        <f t="shared" si="1"/>
        <v>0.58299999999999841</v>
      </c>
      <c r="J19" s="27">
        <f t="shared" si="2"/>
        <v>2.5518690361551185E-2</v>
      </c>
      <c r="K19" s="28">
        <f>I19/I63</f>
        <v>5.3833787488584471E-4</v>
      </c>
      <c r="L19" s="29"/>
    </row>
    <row r="20" spans="1:12" s="16" customFormat="1" x14ac:dyDescent="0.2">
      <c r="A20" s="24" t="s">
        <v>8</v>
      </c>
      <c r="B20" s="17">
        <v>13.5</v>
      </c>
      <c r="C20" s="17">
        <v>13.68</v>
      </c>
      <c r="D20" s="17">
        <v>14.445</v>
      </c>
      <c r="E20" s="17">
        <v>16.651</v>
      </c>
      <c r="F20" s="17">
        <v>17.75</v>
      </c>
      <c r="G20" s="17">
        <v>18.681999999999999</v>
      </c>
      <c r="H20" s="17">
        <v>19.559000000000001</v>
      </c>
      <c r="I20" s="26">
        <f t="shared" si="1"/>
        <v>6.0590000000000011</v>
      </c>
      <c r="J20" s="27">
        <f t="shared" si="2"/>
        <v>0.44881481481481489</v>
      </c>
      <c r="K20" s="28">
        <f>I20/I63</f>
        <v>5.5948356499714276E-3</v>
      </c>
      <c r="L20" s="29"/>
    </row>
    <row r="21" spans="1:12" s="16" customFormat="1" x14ac:dyDescent="0.2">
      <c r="A21" s="26"/>
      <c r="B21" s="17"/>
      <c r="C21" s="17"/>
      <c r="D21" s="17"/>
      <c r="E21" s="17"/>
      <c r="F21" s="17"/>
      <c r="G21" s="17"/>
      <c r="H21" s="17"/>
      <c r="I21" s="26"/>
      <c r="J21" s="27"/>
      <c r="K21" s="28"/>
      <c r="L21" s="29"/>
    </row>
    <row r="22" spans="1:12" s="16" customFormat="1" x14ac:dyDescent="0.2">
      <c r="A22" s="26" t="s">
        <v>25</v>
      </c>
      <c r="B22" s="29">
        <f t="shared" ref="B22:H22" si="3">SUM(B14,B17,B18,B19,B20)</f>
        <v>1549.1709999999998</v>
      </c>
      <c r="C22" s="29">
        <f t="shared" si="3"/>
        <v>1629.99</v>
      </c>
      <c r="D22" s="29">
        <f t="shared" si="3"/>
        <v>1724.9409999999998</v>
      </c>
      <c r="E22" s="29">
        <f t="shared" si="3"/>
        <v>1813.2170000000001</v>
      </c>
      <c r="F22" s="29">
        <f t="shared" si="3"/>
        <v>1881.5309999999999</v>
      </c>
      <c r="G22" s="29">
        <f t="shared" si="3"/>
        <v>1954.0440000000001</v>
      </c>
      <c r="H22" s="29">
        <f t="shared" si="3"/>
        <v>2014.4449999999999</v>
      </c>
      <c r="I22" s="26">
        <f>H22-B22</f>
        <v>465.27400000000011</v>
      </c>
      <c r="J22" s="27">
        <f>I22/B22</f>
        <v>0.30033740626438282</v>
      </c>
      <c r="K22" s="28">
        <f>I22/I63</f>
        <v>0.42963055986215654</v>
      </c>
      <c r="L22" s="29"/>
    </row>
    <row r="23" spans="1:12" x14ac:dyDescent="0.2">
      <c r="A23" s="24"/>
      <c r="B23" s="17"/>
      <c r="C23" s="17"/>
      <c r="D23" s="17"/>
      <c r="E23" s="17"/>
      <c r="F23" s="17"/>
      <c r="G23" s="17"/>
      <c r="H23" s="17"/>
      <c r="I23" s="24"/>
      <c r="J23" s="32"/>
      <c r="K23" s="33"/>
      <c r="L23" s="29"/>
    </row>
    <row r="24" spans="1:12" s="16" customFormat="1" x14ac:dyDescent="0.2">
      <c r="A24" s="24" t="s">
        <v>22</v>
      </c>
      <c r="B24" s="17">
        <v>167.131</v>
      </c>
      <c r="C24" s="17">
        <v>190.72399999999999</v>
      </c>
      <c r="D24" s="17">
        <v>204.959</v>
      </c>
      <c r="E24" s="17">
        <v>224.434</v>
      </c>
      <c r="F24" s="17">
        <v>239.97800000000001</v>
      </c>
      <c r="G24" s="17">
        <v>252.46899999999999</v>
      </c>
      <c r="H24" s="17">
        <v>260.93299999999999</v>
      </c>
      <c r="I24" s="26">
        <f t="shared" ref="I24:I30" si="4">H24-B24</f>
        <v>93.801999999999992</v>
      </c>
      <c r="J24" s="27">
        <f t="shared" ref="J24:J30" si="5">I24/B24</f>
        <v>0.56124836206329165</v>
      </c>
      <c r="K24" s="28">
        <f>I24/I63</f>
        <v>8.6616070909163193E-2</v>
      </c>
      <c r="L24" s="29"/>
    </row>
    <row r="25" spans="1:12" s="31" customFormat="1" x14ac:dyDescent="0.2">
      <c r="A25" s="24" t="s">
        <v>20</v>
      </c>
      <c r="B25" s="17">
        <v>143.047</v>
      </c>
      <c r="C25" s="17">
        <v>164.81700000000001</v>
      </c>
      <c r="D25" s="17">
        <v>184.44900000000001</v>
      </c>
      <c r="E25" s="17">
        <v>203.83099999999999</v>
      </c>
      <c r="F25" s="17">
        <v>222.505</v>
      </c>
      <c r="G25" s="17">
        <v>240.86799999999999</v>
      </c>
      <c r="H25" s="17">
        <v>257.03699999999998</v>
      </c>
      <c r="I25" s="26">
        <f t="shared" si="4"/>
        <v>113.98999999999998</v>
      </c>
      <c r="J25" s="27">
        <f t="shared" si="5"/>
        <v>0.79687095849615852</v>
      </c>
      <c r="K25" s="28">
        <f>I25/I63</f>
        <v>0.10525752034003018</v>
      </c>
      <c r="L25" s="29"/>
    </row>
    <row r="26" spans="1:12" s="16" customFormat="1" x14ac:dyDescent="0.2">
      <c r="A26" s="24" t="s">
        <v>12</v>
      </c>
      <c r="B26" s="17">
        <v>25.716000000000001</v>
      </c>
      <c r="C26" s="17">
        <v>26.488</v>
      </c>
      <c r="D26" s="17">
        <v>27.984999999999999</v>
      </c>
      <c r="E26" s="17">
        <v>29.372</v>
      </c>
      <c r="F26" s="17">
        <v>29.99</v>
      </c>
      <c r="G26" s="17">
        <v>30.605</v>
      </c>
      <c r="H26" s="17">
        <v>31.222999999999999</v>
      </c>
      <c r="I26" s="26">
        <f t="shared" si="4"/>
        <v>5.5069999999999979</v>
      </c>
      <c r="J26" s="27">
        <f t="shared" si="5"/>
        <v>0.21414683465546733</v>
      </c>
      <c r="K26" s="28">
        <f>I26/I63</f>
        <v>5.0851229451052381E-3</v>
      </c>
      <c r="L26" s="29"/>
    </row>
    <row r="27" spans="1:12" s="16" customFormat="1" x14ac:dyDescent="0.2">
      <c r="A27" s="24" t="s">
        <v>7</v>
      </c>
      <c r="B27" s="17">
        <v>4.6260000000000003</v>
      </c>
      <c r="C27" s="17">
        <v>4.718</v>
      </c>
      <c r="D27" s="17">
        <v>4.8120000000000003</v>
      </c>
      <c r="E27" s="17">
        <v>4.9080000000000004</v>
      </c>
      <c r="F27" s="17">
        <v>5.0069999999999997</v>
      </c>
      <c r="G27" s="17">
        <v>5.1059999999999999</v>
      </c>
      <c r="H27" s="17">
        <v>5.2050000000000001</v>
      </c>
      <c r="I27" s="26">
        <f t="shared" si="4"/>
        <v>0.57899999999999974</v>
      </c>
      <c r="J27" s="27">
        <f t="shared" si="5"/>
        <v>0.12516212710765234</v>
      </c>
      <c r="K27" s="28">
        <f>I27/I63</f>
        <v>5.3464430456072866E-4</v>
      </c>
      <c r="L27" s="29"/>
    </row>
    <row r="28" spans="1:12" s="16" customFormat="1" x14ac:dyDescent="0.2">
      <c r="A28" s="24" t="s">
        <v>14</v>
      </c>
      <c r="B28" s="17">
        <v>46.606000000000002</v>
      </c>
      <c r="C28" s="17">
        <v>46.988</v>
      </c>
      <c r="D28" s="17">
        <v>49.226999999999997</v>
      </c>
      <c r="E28" s="17">
        <v>52.195999999999998</v>
      </c>
      <c r="F28" s="17">
        <v>55.378</v>
      </c>
      <c r="G28" s="17">
        <v>58.762</v>
      </c>
      <c r="H28" s="17">
        <v>61.505000000000003</v>
      </c>
      <c r="I28" s="26">
        <f t="shared" si="4"/>
        <v>14.899000000000001</v>
      </c>
      <c r="J28" s="27">
        <f t="shared" si="5"/>
        <v>0.31967986954469385</v>
      </c>
      <c r="K28" s="28">
        <f>I28/I63</f>
        <v>1.3757626068480657E-2</v>
      </c>
      <c r="L28" s="29"/>
    </row>
    <row r="29" spans="1:12" s="31" customFormat="1" x14ac:dyDescent="0.2">
      <c r="A29" s="24" t="s">
        <v>17</v>
      </c>
      <c r="B29" s="17">
        <v>111.828</v>
      </c>
      <c r="C29" s="17">
        <v>117.3</v>
      </c>
      <c r="D29" s="17">
        <v>123.176</v>
      </c>
      <c r="E29" s="17">
        <v>128.62700000000001</v>
      </c>
      <c r="F29" s="17">
        <v>135.345</v>
      </c>
      <c r="G29" s="17">
        <v>141.07499999999999</v>
      </c>
      <c r="H29" s="17">
        <v>145.52600000000001</v>
      </c>
      <c r="I29" s="26">
        <f t="shared" si="4"/>
        <v>33.698000000000008</v>
      </c>
      <c r="J29" s="27">
        <f t="shared" si="5"/>
        <v>0.30133776871624285</v>
      </c>
      <c r="K29" s="28">
        <f>I29/I63</f>
        <v>3.1116483203950683E-2</v>
      </c>
      <c r="L29" s="29"/>
    </row>
    <row r="30" spans="1:12" x14ac:dyDescent="0.2">
      <c r="A30" s="24" t="s">
        <v>27</v>
      </c>
      <c r="B30" s="36">
        <v>50.7</v>
      </c>
      <c r="C30" s="36">
        <v>52.4</v>
      </c>
      <c r="D30" s="36">
        <v>54.2</v>
      </c>
      <c r="E30" s="36">
        <v>56.1</v>
      </c>
      <c r="F30" s="36">
        <v>58</v>
      </c>
      <c r="G30" s="36">
        <v>60</v>
      </c>
      <c r="H30" s="17">
        <v>62</v>
      </c>
      <c r="I30" s="26">
        <f t="shared" si="4"/>
        <v>11.299999999999997</v>
      </c>
      <c r="J30" s="27">
        <f t="shared" si="5"/>
        <v>0.2228796844181459</v>
      </c>
      <c r="K30" s="28">
        <f>I30/I63</f>
        <v>1.0434336168456364E-2</v>
      </c>
      <c r="L30" s="29"/>
    </row>
    <row r="31" spans="1:12" x14ac:dyDescent="0.2">
      <c r="A31" s="26"/>
      <c r="B31" s="17"/>
      <c r="C31" s="17"/>
      <c r="D31" s="17"/>
      <c r="E31" s="17"/>
      <c r="F31" s="17"/>
      <c r="G31" s="17"/>
      <c r="H31" s="17"/>
      <c r="I31" s="26"/>
      <c r="J31" s="27"/>
      <c r="K31" s="28"/>
      <c r="L31" s="29"/>
    </row>
    <row r="32" spans="1:12" x14ac:dyDescent="0.2">
      <c r="A32" s="26" t="s">
        <v>28</v>
      </c>
      <c r="B32" s="29">
        <f t="shared" ref="B32:H32" si="6">SUM(B24,B25,B26,B27,B28,B29)</f>
        <v>498.95399999999995</v>
      </c>
      <c r="C32" s="29">
        <f t="shared" si="6"/>
        <v>551.03499999999997</v>
      </c>
      <c r="D32" s="29">
        <f t="shared" si="6"/>
        <v>594.60800000000006</v>
      </c>
      <c r="E32" s="29">
        <f t="shared" si="6"/>
        <v>643.36799999999994</v>
      </c>
      <c r="F32" s="29">
        <f t="shared" si="6"/>
        <v>688.20300000000009</v>
      </c>
      <c r="G32" s="29">
        <f t="shared" si="6"/>
        <v>728.88499999999999</v>
      </c>
      <c r="H32" s="29">
        <f t="shared" si="6"/>
        <v>761.42900000000009</v>
      </c>
      <c r="I32" s="26">
        <f>SUM(H32-B32)</f>
        <v>262.47500000000014</v>
      </c>
      <c r="J32" s="27">
        <f>I32/B32</f>
        <v>0.52605049764106548</v>
      </c>
      <c r="K32" s="28">
        <f>I32/I63</f>
        <v>0.24236746777129081</v>
      </c>
      <c r="L32" s="29"/>
    </row>
    <row r="33" spans="1:12" s="35" customFormat="1" x14ac:dyDescent="0.2">
      <c r="A33" s="26"/>
      <c r="B33" s="17"/>
      <c r="C33" s="17"/>
      <c r="D33" s="17"/>
      <c r="E33" s="17"/>
      <c r="F33" s="17"/>
      <c r="G33" s="17"/>
      <c r="H33" s="17"/>
      <c r="I33" s="26"/>
      <c r="J33" s="27"/>
      <c r="K33" s="28"/>
      <c r="L33" s="1"/>
    </row>
    <row r="34" spans="1:12" s="35" customFormat="1" x14ac:dyDescent="0.2">
      <c r="A34" s="24" t="s">
        <v>29</v>
      </c>
      <c r="B34" s="17">
        <v>369.58199999999999</v>
      </c>
      <c r="C34" s="17">
        <v>382.78300000000002</v>
      </c>
      <c r="D34" s="17">
        <v>397.233</v>
      </c>
      <c r="E34" s="17">
        <v>413.04700000000003</v>
      </c>
      <c r="F34" s="17">
        <v>431.3</v>
      </c>
      <c r="G34" s="17">
        <v>451.37799999999999</v>
      </c>
      <c r="H34" s="17">
        <v>474.50200000000001</v>
      </c>
      <c r="I34" s="26">
        <f>H34-B34</f>
        <v>104.92000000000002</v>
      </c>
      <c r="J34" s="27">
        <f>I34/B34</f>
        <v>0.28388828460260518</v>
      </c>
      <c r="K34" s="37" t="s">
        <v>30</v>
      </c>
    </row>
    <row r="35" spans="1:12" s="35" customFormat="1" x14ac:dyDescent="0.2">
      <c r="A35" s="24" t="s">
        <v>31</v>
      </c>
      <c r="B35" s="17">
        <v>74.305999999999997</v>
      </c>
      <c r="C35" s="17">
        <v>77.415000000000006</v>
      </c>
      <c r="D35" s="17">
        <v>79.760999999999996</v>
      </c>
      <c r="E35" s="17">
        <v>82.263999999999996</v>
      </c>
      <c r="F35" s="17">
        <v>84.415000000000006</v>
      </c>
      <c r="G35" s="17">
        <v>86.817999999999998</v>
      </c>
      <c r="H35" s="17">
        <v>89.292000000000002</v>
      </c>
      <c r="I35" s="26">
        <f>H35-B35</f>
        <v>14.986000000000004</v>
      </c>
      <c r="J35" s="27">
        <f>I35/B35</f>
        <v>0.20167954135601437</v>
      </c>
      <c r="K35" s="37" t="s">
        <v>30</v>
      </c>
    </row>
    <row r="36" spans="1:12" s="35" customFormat="1" x14ac:dyDescent="0.2">
      <c r="A36" s="24" t="s">
        <v>32</v>
      </c>
      <c r="B36" s="17">
        <v>204.042</v>
      </c>
      <c r="C36" s="17">
        <v>219.05</v>
      </c>
      <c r="D36" s="17">
        <v>234.048</v>
      </c>
      <c r="E36" s="17">
        <v>249.042</v>
      </c>
      <c r="F36" s="17">
        <v>259.03899999999999</v>
      </c>
      <c r="G36" s="17">
        <v>269.04300000000001</v>
      </c>
      <c r="H36" s="17">
        <v>279.04300000000001</v>
      </c>
      <c r="I36" s="26">
        <f>H36-B36</f>
        <v>75.001000000000005</v>
      </c>
      <c r="J36" s="27">
        <f>I36/B36</f>
        <v>0.36757628331421965</v>
      </c>
      <c r="K36" s="37" t="s">
        <v>30</v>
      </c>
    </row>
    <row r="37" spans="1:12" s="35" customFormat="1" ht="13.5" x14ac:dyDescent="0.25">
      <c r="A37" s="26"/>
      <c r="B37" s="17"/>
      <c r="C37" s="17"/>
      <c r="D37" s="17"/>
      <c r="E37" s="17"/>
      <c r="F37" s="17"/>
      <c r="G37" s="17"/>
      <c r="H37" s="17"/>
      <c r="I37" s="26"/>
      <c r="J37" s="27"/>
      <c r="K37" s="38"/>
    </row>
    <row r="38" spans="1:12" x14ac:dyDescent="0.2">
      <c r="A38" s="26" t="s">
        <v>33</v>
      </c>
      <c r="B38" s="29">
        <f t="shared" ref="B38:H38" si="7">SUM(B34:B36)</f>
        <v>647.92999999999995</v>
      </c>
      <c r="C38" s="29">
        <f t="shared" si="7"/>
        <v>679.24800000000005</v>
      </c>
      <c r="D38" s="29">
        <f t="shared" si="7"/>
        <v>711.04200000000003</v>
      </c>
      <c r="E38" s="29">
        <f t="shared" si="7"/>
        <v>744.35300000000007</v>
      </c>
      <c r="F38" s="29">
        <f t="shared" si="7"/>
        <v>774.75400000000002</v>
      </c>
      <c r="G38" s="29">
        <f t="shared" si="7"/>
        <v>807.23900000000003</v>
      </c>
      <c r="H38" s="29">
        <f t="shared" si="7"/>
        <v>842.83699999999999</v>
      </c>
      <c r="I38" s="26">
        <f>SUM(H38-B38)</f>
        <v>194.90700000000004</v>
      </c>
      <c r="J38" s="27">
        <f>SUM(I38/B38)</f>
        <v>0.30081490284444318</v>
      </c>
      <c r="K38" s="37" t="s">
        <v>30</v>
      </c>
      <c r="L38" s="35"/>
    </row>
    <row r="39" spans="1:12" x14ac:dyDescent="0.2">
      <c r="A39" s="26" t="s">
        <v>34</v>
      </c>
      <c r="B39" s="17"/>
      <c r="C39" s="17"/>
      <c r="D39" s="17"/>
      <c r="E39" s="17"/>
      <c r="F39" s="17"/>
      <c r="G39" s="17"/>
      <c r="H39" s="17"/>
      <c r="I39" s="24"/>
      <c r="J39" s="21"/>
      <c r="K39" s="22"/>
    </row>
    <row r="40" spans="1:12" s="35" customFormat="1" x14ac:dyDescent="0.2">
      <c r="A40" s="26"/>
      <c r="B40" s="17"/>
      <c r="C40" s="17"/>
      <c r="D40" s="17"/>
      <c r="E40" s="17"/>
      <c r="F40" s="17"/>
      <c r="G40" s="17"/>
      <c r="H40" s="17"/>
      <c r="I40" s="24"/>
      <c r="J40" s="21"/>
      <c r="K40" s="22"/>
      <c r="L40" s="6"/>
    </row>
    <row r="41" spans="1:12" s="35" customFormat="1" x14ac:dyDescent="0.2">
      <c r="A41" s="24" t="s">
        <v>35</v>
      </c>
      <c r="B41" s="36">
        <v>11.723000000000001</v>
      </c>
      <c r="C41" s="17">
        <v>12.234</v>
      </c>
      <c r="D41" s="17">
        <v>13.029</v>
      </c>
      <c r="E41" s="17">
        <v>13.808</v>
      </c>
      <c r="F41" s="17">
        <v>14.769</v>
      </c>
      <c r="G41" s="17">
        <v>15.984</v>
      </c>
      <c r="H41" s="17">
        <v>17.542000000000002</v>
      </c>
      <c r="I41" s="26">
        <f>H41-B41</f>
        <v>5.8190000000000008</v>
      </c>
      <c r="J41" s="27">
        <f>I41/B41</f>
        <v>0.49637464812761245</v>
      </c>
      <c r="K41" s="37" t="s">
        <v>30</v>
      </c>
      <c r="L41" s="1"/>
    </row>
    <row r="42" spans="1:12" s="35" customFormat="1" x14ac:dyDescent="0.2">
      <c r="A42" s="24" t="s">
        <v>36</v>
      </c>
      <c r="B42" s="36">
        <v>34.813000000000002</v>
      </c>
      <c r="C42" s="17">
        <v>37.143999999999998</v>
      </c>
      <c r="D42" s="17">
        <v>39.115000000000002</v>
      </c>
      <c r="E42" s="17">
        <v>40.887</v>
      </c>
      <c r="F42" s="17">
        <v>42.976999999999997</v>
      </c>
      <c r="G42" s="17">
        <v>45.476999999999997</v>
      </c>
      <c r="H42" s="17">
        <v>48.48</v>
      </c>
      <c r="I42" s="26">
        <f>H42-B42</f>
        <v>13.666999999999994</v>
      </c>
      <c r="J42" s="27">
        <f>I42/B42</f>
        <v>0.3925832304024357</v>
      </c>
      <c r="K42" s="37" t="s">
        <v>30</v>
      </c>
      <c r="L42" s="1"/>
    </row>
    <row r="43" spans="1:12" s="35" customFormat="1" x14ac:dyDescent="0.2">
      <c r="A43" s="40" t="s">
        <v>37</v>
      </c>
      <c r="B43" s="36">
        <v>32.44</v>
      </c>
      <c r="C43" s="36">
        <v>34.622999999999998</v>
      </c>
      <c r="D43" s="36">
        <v>36.466000000000001</v>
      </c>
      <c r="E43" s="36">
        <v>38.082999999999998</v>
      </c>
      <c r="F43" s="36">
        <v>39.991999999999997</v>
      </c>
      <c r="G43" s="36">
        <v>42.27</v>
      </c>
      <c r="H43" s="36">
        <v>45.006999999999998</v>
      </c>
      <c r="I43" s="26">
        <f>H43-B43</f>
        <v>12.567</v>
      </c>
      <c r="J43" s="27">
        <f>I43/B43</f>
        <v>0.38739210850801481</v>
      </c>
      <c r="K43" s="37" t="s">
        <v>30</v>
      </c>
      <c r="L43" s="1"/>
    </row>
    <row r="44" spans="1:12" x14ac:dyDescent="0.2">
      <c r="A44" s="24" t="s">
        <v>38</v>
      </c>
      <c r="B44" s="36">
        <v>41.313000000000002</v>
      </c>
      <c r="C44" s="17">
        <v>43.488</v>
      </c>
      <c r="D44" s="17">
        <v>47.524000000000001</v>
      </c>
      <c r="E44" s="17">
        <v>51.009</v>
      </c>
      <c r="F44" s="17">
        <v>55.481000000000002</v>
      </c>
      <c r="G44" s="17">
        <v>61.456000000000003</v>
      </c>
      <c r="H44" s="17">
        <v>69.989000000000004</v>
      </c>
      <c r="I44" s="26">
        <f>H44-B44</f>
        <v>28.676000000000002</v>
      </c>
      <c r="J44" s="27">
        <f>I44/B44</f>
        <v>0.69411565366833683</v>
      </c>
      <c r="K44" s="41" t="s">
        <v>30</v>
      </c>
    </row>
    <row r="45" spans="1:12" s="35" customFormat="1" x14ac:dyDescent="0.2">
      <c r="A45" s="24" t="s">
        <v>39</v>
      </c>
      <c r="B45" s="36">
        <v>27.84</v>
      </c>
      <c r="C45" s="17">
        <v>29.661000000000001</v>
      </c>
      <c r="D45" s="17">
        <v>31.774000000000001</v>
      </c>
      <c r="E45" s="17">
        <v>34.253</v>
      </c>
      <c r="F45" s="17">
        <v>37.228999999999999</v>
      </c>
      <c r="G45" s="17">
        <v>40.844999999999999</v>
      </c>
      <c r="H45" s="17">
        <v>45.34</v>
      </c>
      <c r="I45" s="26">
        <f>H45-B45</f>
        <v>17.500000000000004</v>
      </c>
      <c r="J45" s="27">
        <f>I45/B45</f>
        <v>0.62859195402298862</v>
      </c>
      <c r="K45" s="37" t="s">
        <v>30</v>
      </c>
      <c r="L45" s="1"/>
    </row>
    <row r="46" spans="1:12" s="35" customFormat="1" x14ac:dyDescent="0.2">
      <c r="A46" s="26"/>
      <c r="B46" s="17"/>
      <c r="C46" s="17"/>
      <c r="D46" s="17"/>
      <c r="E46" s="17"/>
      <c r="F46" s="17"/>
      <c r="G46" s="17"/>
      <c r="H46" s="17"/>
      <c r="I46" s="26"/>
      <c r="J46" s="27"/>
      <c r="K46" s="37"/>
    </row>
    <row r="47" spans="1:12" s="35" customFormat="1" x14ac:dyDescent="0.2">
      <c r="A47" s="26" t="s">
        <v>33</v>
      </c>
      <c r="B47" s="29">
        <f t="shared" ref="B47:H47" si="8">SUM(B41,B43,B44,B45,B46)</f>
        <v>113.316</v>
      </c>
      <c r="C47" s="29">
        <f t="shared" si="8"/>
        <v>120.006</v>
      </c>
      <c r="D47" s="29">
        <f t="shared" si="8"/>
        <v>128.79300000000001</v>
      </c>
      <c r="E47" s="29">
        <f t="shared" si="8"/>
        <v>137.15300000000002</v>
      </c>
      <c r="F47" s="29">
        <f t="shared" si="8"/>
        <v>147.471</v>
      </c>
      <c r="G47" s="29">
        <f t="shared" si="8"/>
        <v>160.55500000000001</v>
      </c>
      <c r="H47" s="29">
        <f t="shared" si="8"/>
        <v>177.87800000000001</v>
      </c>
      <c r="I47" s="26">
        <f>SUM(H47-B47)</f>
        <v>64.562000000000012</v>
      </c>
      <c r="J47" s="27">
        <f>SUM(I47/B47)</f>
        <v>0.56975184439973181</v>
      </c>
      <c r="K47" s="37" t="s">
        <v>30</v>
      </c>
    </row>
    <row r="48" spans="1:12" s="35" customFormat="1" x14ac:dyDescent="0.2">
      <c r="A48" s="26" t="s">
        <v>40</v>
      </c>
      <c r="B48" s="17"/>
      <c r="C48" s="17"/>
      <c r="D48" s="17"/>
      <c r="E48" s="17"/>
      <c r="F48" s="17"/>
      <c r="G48" s="17"/>
      <c r="H48" s="17"/>
      <c r="I48" s="26"/>
      <c r="J48" s="27"/>
      <c r="K48" s="37"/>
    </row>
    <row r="49" spans="1:12" s="35" customFormat="1" x14ac:dyDescent="0.2">
      <c r="A49" s="26"/>
      <c r="B49" s="17"/>
      <c r="C49" s="17"/>
      <c r="D49" s="17"/>
      <c r="E49" s="17"/>
      <c r="F49" s="17"/>
      <c r="G49" s="17"/>
      <c r="H49" s="17"/>
      <c r="I49" s="26"/>
      <c r="J49" s="27"/>
      <c r="K49" s="37"/>
    </row>
    <row r="50" spans="1:12" s="16" customFormat="1" x14ac:dyDescent="0.2">
      <c r="A50" s="24" t="s">
        <v>41</v>
      </c>
      <c r="B50" s="17">
        <v>34</v>
      </c>
      <c r="C50" s="17">
        <v>36.799999999999997</v>
      </c>
      <c r="D50" s="17">
        <v>39.5</v>
      </c>
      <c r="E50" s="17">
        <v>40.9</v>
      </c>
      <c r="F50" s="17">
        <v>41.9</v>
      </c>
      <c r="G50" s="17">
        <v>43.1</v>
      </c>
      <c r="H50" s="17">
        <v>44.3</v>
      </c>
      <c r="I50" s="26">
        <f>H50-B50</f>
        <v>10.299999999999997</v>
      </c>
      <c r="J50" s="27">
        <f>I50/B50</f>
        <v>0.30294117647058816</v>
      </c>
      <c r="K50" s="41" t="s">
        <v>30</v>
      </c>
    </row>
    <row r="51" spans="1:12" s="35" customFormat="1" x14ac:dyDescent="0.2">
      <c r="A51" s="24" t="s">
        <v>42</v>
      </c>
      <c r="B51" s="17">
        <v>66</v>
      </c>
      <c r="C51" s="17">
        <v>74.665999999999997</v>
      </c>
      <c r="D51" s="17">
        <v>78.215999999999994</v>
      </c>
      <c r="E51" s="17">
        <v>80.278000000000006</v>
      </c>
      <c r="F51" s="17">
        <v>82.614999999999995</v>
      </c>
      <c r="G51" s="17">
        <v>85.093000000000004</v>
      </c>
      <c r="H51" s="17">
        <v>87.572999999999993</v>
      </c>
      <c r="I51" s="26">
        <f>H51-B51</f>
        <v>21.572999999999993</v>
      </c>
      <c r="J51" s="27">
        <f>I51/B51</f>
        <v>0.32686363636363625</v>
      </c>
      <c r="K51" s="37" t="s">
        <v>30</v>
      </c>
    </row>
    <row r="52" spans="1:12" s="35" customFormat="1" x14ac:dyDescent="0.2">
      <c r="A52" s="24" t="s">
        <v>43</v>
      </c>
      <c r="B52" s="17">
        <v>4.2110000000000003</v>
      </c>
      <c r="C52" s="17">
        <v>4.3170000000000002</v>
      </c>
      <c r="D52" s="17">
        <v>4.6840000000000002</v>
      </c>
      <c r="E52" s="17">
        <v>5.0510000000000002</v>
      </c>
      <c r="F52" s="17">
        <v>5.45</v>
      </c>
      <c r="G52" s="17">
        <v>5.85</v>
      </c>
      <c r="H52" s="17">
        <v>6.25</v>
      </c>
      <c r="I52" s="26">
        <f>H52-B52</f>
        <v>2.0389999999999997</v>
      </c>
      <c r="J52" s="27">
        <f>I52/B52</f>
        <v>0.48420802659700773</v>
      </c>
      <c r="K52" s="37" t="s">
        <v>30</v>
      </c>
    </row>
    <row r="53" spans="1:12" s="35" customFormat="1" x14ac:dyDescent="0.2">
      <c r="A53" s="24" t="s">
        <v>44</v>
      </c>
      <c r="B53" s="17">
        <v>24.24</v>
      </c>
      <c r="C53" s="17">
        <v>25.798999999999999</v>
      </c>
      <c r="D53" s="17">
        <v>27.358000000000001</v>
      </c>
      <c r="E53" s="17">
        <v>28.917000000000002</v>
      </c>
      <c r="F53" s="17">
        <v>30.475999999999999</v>
      </c>
      <c r="G53" s="17">
        <v>32.034999999999997</v>
      </c>
      <c r="H53" s="17">
        <v>33.593000000000004</v>
      </c>
      <c r="I53" s="26">
        <f>H53-B53</f>
        <v>9.3530000000000051</v>
      </c>
      <c r="J53" s="27">
        <f>I53/B53</f>
        <v>0.38584983498349856</v>
      </c>
      <c r="K53" s="37" t="s">
        <v>30</v>
      </c>
    </row>
    <row r="54" spans="1:12" x14ac:dyDescent="0.2">
      <c r="A54" s="24" t="s">
        <v>45</v>
      </c>
      <c r="B54" s="17">
        <v>17.247</v>
      </c>
      <c r="C54" s="17">
        <v>18.675000000000001</v>
      </c>
      <c r="D54" s="17">
        <v>19.989000000000001</v>
      </c>
      <c r="E54" s="17">
        <v>21.212</v>
      </c>
      <c r="F54" s="17">
        <v>22.434000000000001</v>
      </c>
      <c r="G54" s="17">
        <v>23.555</v>
      </c>
      <c r="H54" s="17">
        <v>24.675999999999998</v>
      </c>
      <c r="I54" s="26">
        <f>H54-B54</f>
        <v>7.4289999999999985</v>
      </c>
      <c r="J54" s="27">
        <f>I54/B54</f>
        <v>0.43074157824549186</v>
      </c>
      <c r="K54" s="37" t="s">
        <v>30</v>
      </c>
    </row>
    <row r="55" spans="1:12" x14ac:dyDescent="0.2">
      <c r="A55" s="24"/>
      <c r="B55" s="17"/>
      <c r="C55" s="17"/>
      <c r="D55" s="17"/>
      <c r="E55" s="17"/>
      <c r="F55" s="17"/>
      <c r="G55" s="17"/>
      <c r="H55" s="17"/>
      <c r="I55" s="24"/>
      <c r="J55" s="21"/>
      <c r="K55" s="37"/>
    </row>
    <row r="56" spans="1:12" x14ac:dyDescent="0.2">
      <c r="A56" s="26" t="s">
        <v>46</v>
      </c>
      <c r="B56" s="29">
        <f t="shared" ref="B56:H56" si="9">SUM(B50:B54)</f>
        <v>145.69799999999998</v>
      </c>
      <c r="C56" s="29">
        <f t="shared" si="9"/>
        <v>160.25700000000001</v>
      </c>
      <c r="D56" s="29">
        <f t="shared" si="9"/>
        <v>169.74699999999999</v>
      </c>
      <c r="E56" s="29">
        <f t="shared" si="9"/>
        <v>176.358</v>
      </c>
      <c r="F56" s="29">
        <f t="shared" si="9"/>
        <v>182.87499999999997</v>
      </c>
      <c r="G56" s="29">
        <f t="shared" si="9"/>
        <v>189.63300000000001</v>
      </c>
      <c r="H56" s="29">
        <f t="shared" si="9"/>
        <v>196.392</v>
      </c>
      <c r="I56" s="26">
        <f>SUM(H56-B56)</f>
        <v>50.694000000000017</v>
      </c>
      <c r="J56" s="27">
        <f>SUM(I56/B56)</f>
        <v>0.34793888728740285</v>
      </c>
      <c r="K56" s="37" t="s">
        <v>30</v>
      </c>
    </row>
    <row r="57" spans="1:12" x14ac:dyDescent="0.2">
      <c r="A57" s="26" t="s">
        <v>47</v>
      </c>
      <c r="B57" s="29"/>
      <c r="C57" s="29"/>
      <c r="D57" s="29"/>
      <c r="E57" s="29"/>
      <c r="F57" s="29"/>
      <c r="G57" s="29"/>
      <c r="H57" s="29"/>
      <c r="I57" s="26"/>
      <c r="J57" s="27"/>
      <c r="K57" s="28"/>
    </row>
    <row r="58" spans="1:12" x14ac:dyDescent="0.2">
      <c r="A58" s="26"/>
      <c r="B58" s="29"/>
      <c r="C58" s="29"/>
      <c r="D58" s="29"/>
      <c r="E58" s="29"/>
      <c r="F58" s="29"/>
      <c r="G58" s="29"/>
      <c r="H58" s="29"/>
      <c r="I58" s="26"/>
      <c r="J58" s="27"/>
      <c r="K58" s="28"/>
    </row>
    <row r="59" spans="1:12" x14ac:dyDescent="0.2">
      <c r="A59" s="26" t="s">
        <v>48</v>
      </c>
      <c r="B59" s="29">
        <f t="shared" ref="B59:H59" si="10">SUM(B9+B10+B18+B19+B20+B24+B25+B26+B27+B41,B43+B44+B45+B52+B53)</f>
        <v>1487.847</v>
      </c>
      <c r="C59" s="29">
        <f t="shared" si="10"/>
        <v>1611.0039999999999</v>
      </c>
      <c r="D59" s="29">
        <f t="shared" si="10"/>
        <v>1725.5009999999997</v>
      </c>
      <c r="E59" s="29">
        <f t="shared" si="10"/>
        <v>1842.1480000000001</v>
      </c>
      <c r="F59" s="29">
        <f t="shared" si="10"/>
        <v>1951.7260000000003</v>
      </c>
      <c r="G59" s="29">
        <f t="shared" si="10"/>
        <v>2050.2069999999999</v>
      </c>
      <c r="H59" s="29">
        <f t="shared" si="10"/>
        <v>2128.8759999999997</v>
      </c>
      <c r="I59" s="26">
        <f>SUM(H59-B59)</f>
        <v>641.02899999999977</v>
      </c>
      <c r="J59" s="27">
        <f>I59/B59</f>
        <v>0.43084335956586917</v>
      </c>
      <c r="K59" s="28">
        <f>I59/I63</f>
        <v>0.59192142298490391</v>
      </c>
    </row>
    <row r="60" spans="1:12" x14ac:dyDescent="0.2">
      <c r="A60" s="26"/>
      <c r="B60" s="29"/>
      <c r="C60" s="29"/>
      <c r="D60" s="29"/>
      <c r="E60" s="29"/>
      <c r="F60" s="29"/>
      <c r="G60" s="29"/>
      <c r="H60" s="29"/>
      <c r="I60" s="26"/>
      <c r="J60" s="27"/>
      <c r="K60" s="28"/>
    </row>
    <row r="61" spans="1:12" x14ac:dyDescent="0.2">
      <c r="A61" s="26" t="s">
        <v>49</v>
      </c>
      <c r="B61" s="29">
        <f t="shared" ref="B61:H61" si="11">SUM(B14+B17+B28+B29+B34+B35+B36+B50+B51)</f>
        <v>1765.0889999999999</v>
      </c>
      <c r="C61" s="29">
        <f t="shared" si="11"/>
        <v>1847.5169999999996</v>
      </c>
      <c r="D61" s="29">
        <f t="shared" si="11"/>
        <v>1939.9829999999997</v>
      </c>
      <c r="E61" s="29">
        <f t="shared" si="11"/>
        <v>2026.6139999999998</v>
      </c>
      <c r="F61" s="29">
        <f t="shared" si="11"/>
        <v>2102.884</v>
      </c>
      <c r="G61" s="29">
        <f t="shared" si="11"/>
        <v>2182.4689999999996</v>
      </c>
      <c r="H61" s="29">
        <f t="shared" si="11"/>
        <v>2262.6379999999999</v>
      </c>
      <c r="I61" s="26">
        <f>SUM(H61-B61)</f>
        <v>497.54899999999998</v>
      </c>
      <c r="J61" s="27">
        <f>I61/B61</f>
        <v>0.28188323648269292</v>
      </c>
      <c r="K61" s="28">
        <f>I61/I63</f>
        <v>0.4594330554229466</v>
      </c>
    </row>
    <row r="62" spans="1:12" s="16" customFormat="1" x14ac:dyDescent="0.2">
      <c r="A62" s="26"/>
      <c r="B62" s="29"/>
      <c r="C62" s="29"/>
      <c r="D62" s="29"/>
      <c r="E62" s="29"/>
      <c r="F62" s="29"/>
      <c r="G62" s="29"/>
      <c r="H62" s="29"/>
      <c r="I62" s="26"/>
      <c r="J62" s="27"/>
      <c r="K62" s="28"/>
      <c r="L62" s="1"/>
    </row>
    <row r="63" spans="1:12" s="16" customFormat="1" x14ac:dyDescent="0.2">
      <c r="A63" s="43" t="s">
        <v>50</v>
      </c>
      <c r="B63" s="44">
        <f t="shared" ref="B63:H63" si="12">SUM(B8,B9,B10,B14,B17,B18,B19,B20,B24,B25,B26,B27,B28,B29)</f>
        <v>3161.51</v>
      </c>
      <c r="C63" s="44">
        <f t="shared" si="12"/>
        <v>3363.9649999999997</v>
      </c>
      <c r="D63" s="44">
        <f t="shared" si="12"/>
        <v>3571.011</v>
      </c>
      <c r="E63" s="44">
        <f t="shared" si="12"/>
        <v>3769.9639999999999</v>
      </c>
      <c r="F63" s="44">
        <f t="shared" si="12"/>
        <v>3950.1669999999999</v>
      </c>
      <c r="G63" s="44">
        <f t="shared" si="12"/>
        <v>4110.6100000000006</v>
      </c>
      <c r="H63" s="44">
        <f t="shared" si="12"/>
        <v>4244.472999999999</v>
      </c>
      <c r="I63" s="43">
        <f>SUM(H63-B63)</f>
        <v>1082.9629999999988</v>
      </c>
      <c r="J63" s="45">
        <f>SUM(I63/B63)</f>
        <v>0.34254612511110161</v>
      </c>
      <c r="K63" s="28">
        <f>SUM(I63/I63)</f>
        <v>1</v>
      </c>
      <c r="L63" s="46"/>
    </row>
    <row r="64" spans="1:12" s="16" customFormat="1" x14ac:dyDescent="0.2">
      <c r="A64" s="26"/>
      <c r="B64" s="29"/>
      <c r="C64" s="29"/>
      <c r="D64" s="29"/>
      <c r="E64" s="29"/>
      <c r="F64" s="29"/>
      <c r="G64" s="29"/>
      <c r="H64" s="29"/>
      <c r="I64" s="26"/>
      <c r="J64" s="27"/>
      <c r="K64" s="28"/>
      <c r="L64" s="1"/>
    </row>
    <row r="65" spans="1:12" s="42" customFormat="1" x14ac:dyDescent="0.2">
      <c r="A65" s="43" t="s">
        <v>51</v>
      </c>
      <c r="B65" s="47">
        <f t="shared" ref="B65:H65" si="13">SUM(B8,B9,B10,B14,B17,B18,B19,B20,B24,B25,B26,B27,B50,B28,B29,B44,B34,B35,B36,B41,B43,B45,B51,B52,B53,B54)</f>
        <v>4068.4539999999997</v>
      </c>
      <c r="C65" s="47">
        <f t="shared" si="13"/>
        <v>4323.4759999999997</v>
      </c>
      <c r="D65" s="47">
        <f t="shared" si="13"/>
        <v>4580.5930000000017</v>
      </c>
      <c r="E65" s="47">
        <f t="shared" si="13"/>
        <v>4827.8280000000013</v>
      </c>
      <c r="F65" s="47">
        <f t="shared" si="13"/>
        <v>5055.2669999999998</v>
      </c>
      <c r="G65" s="47">
        <f t="shared" si="13"/>
        <v>5268.0370000000012</v>
      </c>
      <c r="H65" s="48">
        <f t="shared" si="13"/>
        <v>5461.58</v>
      </c>
      <c r="I65" s="43">
        <f>SUM(H65-B65)</f>
        <v>1393.1260000000002</v>
      </c>
      <c r="J65" s="45">
        <f>I65/B65</f>
        <v>0.34242147017024166</v>
      </c>
      <c r="K65" s="49"/>
      <c r="L65" s="16"/>
    </row>
    <row r="66" spans="1:12" s="42" customFormat="1" x14ac:dyDescent="0.2">
      <c r="A66" s="42" t="s">
        <v>52</v>
      </c>
      <c r="I66" s="29"/>
      <c r="J66" s="30"/>
    </row>
    <row r="67" spans="1:12" s="42" customFormat="1" x14ac:dyDescent="0.2">
      <c r="A67" s="42" t="s">
        <v>53</v>
      </c>
      <c r="I67" s="29"/>
      <c r="J67" s="30"/>
    </row>
    <row r="68" spans="1:12" s="42" customFormat="1" x14ac:dyDescent="0.2">
      <c r="A68" s="42" t="s">
        <v>54</v>
      </c>
      <c r="I68" s="29"/>
      <c r="J68" s="30"/>
    </row>
    <row r="69" spans="1:12" s="42" customFormat="1" x14ac:dyDescent="0.2">
      <c r="A69" s="42" t="s">
        <v>55</v>
      </c>
      <c r="I69" s="29"/>
      <c r="J69" s="30"/>
    </row>
    <row r="70" spans="1:12" s="42" customFormat="1" x14ac:dyDescent="0.2">
      <c r="A70" s="42" t="s">
        <v>56</v>
      </c>
      <c r="I70" s="29"/>
      <c r="J70" s="30"/>
    </row>
    <row r="71" spans="1:12" s="42" customFormat="1" x14ac:dyDescent="0.2">
      <c r="A71" s="42" t="s">
        <v>57</v>
      </c>
      <c r="I71" s="25"/>
      <c r="J71" s="25"/>
    </row>
    <row r="72" spans="1:12" s="42" customFormat="1" x14ac:dyDescent="0.2">
      <c r="C72" s="25"/>
      <c r="D72" s="25"/>
      <c r="E72" s="25"/>
      <c r="F72" s="25"/>
      <c r="G72" s="25"/>
      <c r="H72" s="25"/>
      <c r="I72" s="25"/>
      <c r="J72" s="25"/>
    </row>
    <row r="73" spans="1:12" s="42" customFormat="1" x14ac:dyDescent="0.2">
      <c r="B73" s="50"/>
      <c r="C73" s="51"/>
      <c r="D73" s="51"/>
      <c r="E73" s="50"/>
      <c r="F73" s="51"/>
      <c r="G73" s="51"/>
      <c r="H73" s="50"/>
      <c r="I73" s="29"/>
      <c r="J73" s="30"/>
    </row>
  </sheetData>
  <mergeCells count="2">
    <mergeCell ref="I2:J4"/>
    <mergeCell ref="I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4B8C3-6EEF-4F3D-8B5A-BA9FCCB1F896}">
  <dimension ref="A1:L73"/>
  <sheetViews>
    <sheetView tabSelected="1" workbookViewId="0">
      <selection activeCell="N10" sqref="N10"/>
    </sheetView>
  </sheetViews>
  <sheetFormatPr defaultRowHeight="12.75" x14ac:dyDescent="0.2"/>
  <cols>
    <col min="1" max="1" width="25.28515625" style="1" customWidth="1"/>
    <col min="2" max="8" width="8.85546875" style="1" customWidth="1"/>
    <col min="9" max="9" width="9.140625" style="1" customWidth="1"/>
    <col min="10" max="10" width="9.85546875" style="1" customWidth="1"/>
    <col min="11" max="11" width="12.42578125" style="1" bestFit="1" customWidth="1"/>
    <col min="12" max="12" width="9.28515625" style="1" customWidth="1"/>
    <col min="13" max="14" width="10.140625" style="1" customWidth="1"/>
    <col min="15" max="212" width="9.140625" style="1"/>
    <col min="213" max="213" width="11" style="1" customWidth="1"/>
    <col min="214" max="214" width="0.5703125" style="1" customWidth="1"/>
    <col min="215" max="215" width="26.5703125" style="1" customWidth="1"/>
    <col min="216" max="221" width="0" style="1" hidden="1" customWidth="1"/>
    <col min="222" max="222" width="8.5703125" style="1" customWidth="1"/>
    <col min="223" max="228" width="8.85546875" style="1" customWidth="1"/>
    <col min="229" max="229" width="9.85546875" style="1" customWidth="1"/>
    <col min="230" max="230" width="9.140625" style="1"/>
    <col min="231" max="231" width="9.85546875" style="1" customWidth="1"/>
    <col min="232" max="232" width="13.7109375" style="1" customWidth="1"/>
    <col min="233" max="233" width="12" style="1" customWidth="1"/>
    <col min="234" max="234" width="10.140625" style="1" customWidth="1"/>
    <col min="235" max="235" width="19.140625" style="1" customWidth="1"/>
    <col min="236" max="236" width="13.85546875" style="1" customWidth="1"/>
    <col min="237" max="237" width="10.7109375" style="1" customWidth="1"/>
    <col min="238" max="238" width="25.28515625" style="1" customWidth="1"/>
    <col min="239" max="247" width="10.7109375" style="1" customWidth="1"/>
    <col min="248" max="270" width="10.140625" style="1" customWidth="1"/>
    <col min="271" max="468" width="9.140625" style="1"/>
    <col min="469" max="469" width="11" style="1" customWidth="1"/>
    <col min="470" max="470" width="0.5703125" style="1" customWidth="1"/>
    <col min="471" max="471" width="26.5703125" style="1" customWidth="1"/>
    <col min="472" max="477" width="0" style="1" hidden="1" customWidth="1"/>
    <col min="478" max="478" width="8.5703125" style="1" customWidth="1"/>
    <col min="479" max="484" width="8.85546875" style="1" customWidth="1"/>
    <col min="485" max="485" width="9.85546875" style="1" customWidth="1"/>
    <col min="486" max="486" width="9.140625" style="1"/>
    <col min="487" max="487" width="9.85546875" style="1" customWidth="1"/>
    <col min="488" max="488" width="13.7109375" style="1" customWidth="1"/>
    <col min="489" max="489" width="12" style="1" customWidth="1"/>
    <col min="490" max="490" width="10.140625" style="1" customWidth="1"/>
    <col min="491" max="491" width="19.140625" style="1" customWidth="1"/>
    <col min="492" max="492" width="13.85546875" style="1" customWidth="1"/>
    <col min="493" max="493" width="10.7109375" style="1" customWidth="1"/>
    <col min="494" max="494" width="25.28515625" style="1" customWidth="1"/>
    <col min="495" max="503" width="10.7109375" style="1" customWidth="1"/>
    <col min="504" max="526" width="10.140625" style="1" customWidth="1"/>
    <col min="527" max="724" width="9.140625" style="1"/>
    <col min="725" max="725" width="11" style="1" customWidth="1"/>
    <col min="726" max="726" width="0.5703125" style="1" customWidth="1"/>
    <col min="727" max="727" width="26.5703125" style="1" customWidth="1"/>
    <col min="728" max="733" width="0" style="1" hidden="1" customWidth="1"/>
    <col min="734" max="734" width="8.5703125" style="1" customWidth="1"/>
    <col min="735" max="740" width="8.85546875" style="1" customWidth="1"/>
    <col min="741" max="741" width="9.85546875" style="1" customWidth="1"/>
    <col min="742" max="742" width="9.140625" style="1"/>
    <col min="743" max="743" width="9.85546875" style="1" customWidth="1"/>
    <col min="744" max="744" width="13.7109375" style="1" customWidth="1"/>
    <col min="745" max="745" width="12" style="1" customWidth="1"/>
    <col min="746" max="746" width="10.140625" style="1" customWidth="1"/>
    <col min="747" max="747" width="19.140625" style="1" customWidth="1"/>
    <col min="748" max="748" width="13.85546875" style="1" customWidth="1"/>
    <col min="749" max="749" width="10.7109375" style="1" customWidth="1"/>
    <col min="750" max="750" width="25.28515625" style="1" customWidth="1"/>
    <col min="751" max="759" width="10.7109375" style="1" customWidth="1"/>
    <col min="760" max="782" width="10.140625" style="1" customWidth="1"/>
    <col min="783" max="980" width="9.140625" style="1"/>
    <col min="981" max="981" width="11" style="1" customWidth="1"/>
    <col min="982" max="982" width="0.5703125" style="1" customWidth="1"/>
    <col min="983" max="983" width="26.5703125" style="1" customWidth="1"/>
    <col min="984" max="989" width="0" style="1" hidden="1" customWidth="1"/>
    <col min="990" max="990" width="8.5703125" style="1" customWidth="1"/>
    <col min="991" max="996" width="8.85546875" style="1" customWidth="1"/>
    <col min="997" max="997" width="9.85546875" style="1" customWidth="1"/>
    <col min="998" max="998" width="9.140625" style="1"/>
    <col min="999" max="999" width="9.85546875" style="1" customWidth="1"/>
    <col min="1000" max="1000" width="13.7109375" style="1" customWidth="1"/>
    <col min="1001" max="1001" width="12" style="1" customWidth="1"/>
    <col min="1002" max="1002" width="10.140625" style="1" customWidth="1"/>
    <col min="1003" max="1003" width="19.140625" style="1" customWidth="1"/>
    <col min="1004" max="1004" width="13.85546875" style="1" customWidth="1"/>
    <col min="1005" max="1005" width="10.7109375" style="1" customWidth="1"/>
    <col min="1006" max="1006" width="25.28515625" style="1" customWidth="1"/>
    <col min="1007" max="1015" width="10.7109375" style="1" customWidth="1"/>
    <col min="1016" max="1038" width="10.140625" style="1" customWidth="1"/>
    <col min="1039" max="1236" width="9.140625" style="1"/>
    <col min="1237" max="1237" width="11" style="1" customWidth="1"/>
    <col min="1238" max="1238" width="0.5703125" style="1" customWidth="1"/>
    <col min="1239" max="1239" width="26.5703125" style="1" customWidth="1"/>
    <col min="1240" max="1245" width="0" style="1" hidden="1" customWidth="1"/>
    <col min="1246" max="1246" width="8.5703125" style="1" customWidth="1"/>
    <col min="1247" max="1252" width="8.85546875" style="1" customWidth="1"/>
    <col min="1253" max="1253" width="9.85546875" style="1" customWidth="1"/>
    <col min="1254" max="1254" width="9.140625" style="1"/>
    <col min="1255" max="1255" width="9.85546875" style="1" customWidth="1"/>
    <col min="1256" max="1256" width="13.7109375" style="1" customWidth="1"/>
    <col min="1257" max="1257" width="12" style="1" customWidth="1"/>
    <col min="1258" max="1258" width="10.140625" style="1" customWidth="1"/>
    <col min="1259" max="1259" width="19.140625" style="1" customWidth="1"/>
    <col min="1260" max="1260" width="13.85546875" style="1" customWidth="1"/>
    <col min="1261" max="1261" width="10.7109375" style="1" customWidth="1"/>
    <col min="1262" max="1262" width="25.28515625" style="1" customWidth="1"/>
    <col min="1263" max="1271" width="10.7109375" style="1" customWidth="1"/>
    <col min="1272" max="1294" width="10.140625" style="1" customWidth="1"/>
    <col min="1295" max="1492" width="9.140625" style="1"/>
    <col min="1493" max="1493" width="11" style="1" customWidth="1"/>
    <col min="1494" max="1494" width="0.5703125" style="1" customWidth="1"/>
    <col min="1495" max="1495" width="26.5703125" style="1" customWidth="1"/>
    <col min="1496" max="1501" width="0" style="1" hidden="1" customWidth="1"/>
    <col min="1502" max="1502" width="8.5703125" style="1" customWidth="1"/>
    <col min="1503" max="1508" width="8.85546875" style="1" customWidth="1"/>
    <col min="1509" max="1509" width="9.85546875" style="1" customWidth="1"/>
    <col min="1510" max="1510" width="9.140625" style="1"/>
    <col min="1511" max="1511" width="9.85546875" style="1" customWidth="1"/>
    <col min="1512" max="1512" width="13.7109375" style="1" customWidth="1"/>
    <col min="1513" max="1513" width="12" style="1" customWidth="1"/>
    <col min="1514" max="1514" width="10.140625" style="1" customWidth="1"/>
    <col min="1515" max="1515" width="19.140625" style="1" customWidth="1"/>
    <col min="1516" max="1516" width="13.85546875" style="1" customWidth="1"/>
    <col min="1517" max="1517" width="10.7109375" style="1" customWidth="1"/>
    <col min="1518" max="1518" width="25.28515625" style="1" customWidth="1"/>
    <col min="1519" max="1527" width="10.7109375" style="1" customWidth="1"/>
    <col min="1528" max="1550" width="10.140625" style="1" customWidth="1"/>
    <col min="1551" max="1748" width="9.140625" style="1"/>
    <col min="1749" max="1749" width="11" style="1" customWidth="1"/>
    <col min="1750" max="1750" width="0.5703125" style="1" customWidth="1"/>
    <col min="1751" max="1751" width="26.5703125" style="1" customWidth="1"/>
    <col min="1752" max="1757" width="0" style="1" hidden="1" customWidth="1"/>
    <col min="1758" max="1758" width="8.5703125" style="1" customWidth="1"/>
    <col min="1759" max="1764" width="8.85546875" style="1" customWidth="1"/>
    <col min="1765" max="1765" width="9.85546875" style="1" customWidth="1"/>
    <col min="1766" max="1766" width="9.140625" style="1"/>
    <col min="1767" max="1767" width="9.85546875" style="1" customWidth="1"/>
    <col min="1768" max="1768" width="13.7109375" style="1" customWidth="1"/>
    <col min="1769" max="1769" width="12" style="1" customWidth="1"/>
    <col min="1770" max="1770" width="10.140625" style="1" customWidth="1"/>
    <col min="1771" max="1771" width="19.140625" style="1" customWidth="1"/>
    <col min="1772" max="1772" width="13.85546875" style="1" customWidth="1"/>
    <col min="1773" max="1773" width="10.7109375" style="1" customWidth="1"/>
    <col min="1774" max="1774" width="25.28515625" style="1" customWidth="1"/>
    <col min="1775" max="1783" width="10.7109375" style="1" customWidth="1"/>
    <col min="1784" max="1806" width="10.140625" style="1" customWidth="1"/>
    <col min="1807" max="2004" width="9.140625" style="1"/>
    <col min="2005" max="2005" width="11" style="1" customWidth="1"/>
    <col min="2006" max="2006" width="0.5703125" style="1" customWidth="1"/>
    <col min="2007" max="2007" width="26.5703125" style="1" customWidth="1"/>
    <col min="2008" max="2013" width="0" style="1" hidden="1" customWidth="1"/>
    <col min="2014" max="2014" width="8.5703125" style="1" customWidth="1"/>
    <col min="2015" max="2020" width="8.85546875" style="1" customWidth="1"/>
    <col min="2021" max="2021" width="9.85546875" style="1" customWidth="1"/>
    <col min="2022" max="2022" width="9.140625" style="1"/>
    <col min="2023" max="2023" width="9.85546875" style="1" customWidth="1"/>
    <col min="2024" max="2024" width="13.7109375" style="1" customWidth="1"/>
    <col min="2025" max="2025" width="12" style="1" customWidth="1"/>
    <col min="2026" max="2026" width="10.140625" style="1" customWidth="1"/>
    <col min="2027" max="2027" width="19.140625" style="1" customWidth="1"/>
    <col min="2028" max="2028" width="13.85546875" style="1" customWidth="1"/>
    <col min="2029" max="2029" width="10.7109375" style="1" customWidth="1"/>
    <col min="2030" max="2030" width="25.28515625" style="1" customWidth="1"/>
    <col min="2031" max="2039" width="10.7109375" style="1" customWidth="1"/>
    <col min="2040" max="2062" width="10.140625" style="1" customWidth="1"/>
    <col min="2063" max="2260" width="9.140625" style="1"/>
    <col min="2261" max="2261" width="11" style="1" customWidth="1"/>
    <col min="2262" max="2262" width="0.5703125" style="1" customWidth="1"/>
    <col min="2263" max="2263" width="26.5703125" style="1" customWidth="1"/>
    <col min="2264" max="2269" width="0" style="1" hidden="1" customWidth="1"/>
    <col min="2270" max="2270" width="8.5703125" style="1" customWidth="1"/>
    <col min="2271" max="2276" width="8.85546875" style="1" customWidth="1"/>
    <col min="2277" max="2277" width="9.85546875" style="1" customWidth="1"/>
    <col min="2278" max="2278" width="9.140625" style="1"/>
    <col min="2279" max="2279" width="9.85546875" style="1" customWidth="1"/>
    <col min="2280" max="2280" width="13.7109375" style="1" customWidth="1"/>
    <col min="2281" max="2281" width="12" style="1" customWidth="1"/>
    <col min="2282" max="2282" width="10.140625" style="1" customWidth="1"/>
    <col min="2283" max="2283" width="19.140625" style="1" customWidth="1"/>
    <col min="2284" max="2284" width="13.85546875" style="1" customWidth="1"/>
    <col min="2285" max="2285" width="10.7109375" style="1" customWidth="1"/>
    <col min="2286" max="2286" width="25.28515625" style="1" customWidth="1"/>
    <col min="2287" max="2295" width="10.7109375" style="1" customWidth="1"/>
    <col min="2296" max="2318" width="10.140625" style="1" customWidth="1"/>
    <col min="2319" max="2516" width="9.140625" style="1"/>
    <col min="2517" max="2517" width="11" style="1" customWidth="1"/>
    <col min="2518" max="2518" width="0.5703125" style="1" customWidth="1"/>
    <col min="2519" max="2519" width="26.5703125" style="1" customWidth="1"/>
    <col min="2520" max="2525" width="0" style="1" hidden="1" customWidth="1"/>
    <col min="2526" max="2526" width="8.5703125" style="1" customWidth="1"/>
    <col min="2527" max="2532" width="8.85546875" style="1" customWidth="1"/>
    <col min="2533" max="2533" width="9.85546875" style="1" customWidth="1"/>
    <col min="2534" max="2534" width="9.140625" style="1"/>
    <col min="2535" max="2535" width="9.85546875" style="1" customWidth="1"/>
    <col min="2536" max="2536" width="13.7109375" style="1" customWidth="1"/>
    <col min="2537" max="2537" width="12" style="1" customWidth="1"/>
    <col min="2538" max="2538" width="10.140625" style="1" customWidth="1"/>
    <col min="2539" max="2539" width="19.140625" style="1" customWidth="1"/>
    <col min="2540" max="2540" width="13.85546875" style="1" customWidth="1"/>
    <col min="2541" max="2541" width="10.7109375" style="1" customWidth="1"/>
    <col min="2542" max="2542" width="25.28515625" style="1" customWidth="1"/>
    <col min="2543" max="2551" width="10.7109375" style="1" customWidth="1"/>
    <col min="2552" max="2574" width="10.140625" style="1" customWidth="1"/>
    <col min="2575" max="2772" width="9.140625" style="1"/>
    <col min="2773" max="2773" width="11" style="1" customWidth="1"/>
    <col min="2774" max="2774" width="0.5703125" style="1" customWidth="1"/>
    <col min="2775" max="2775" width="26.5703125" style="1" customWidth="1"/>
    <col min="2776" max="2781" width="0" style="1" hidden="1" customWidth="1"/>
    <col min="2782" max="2782" width="8.5703125" style="1" customWidth="1"/>
    <col min="2783" max="2788" width="8.85546875" style="1" customWidth="1"/>
    <col min="2789" max="2789" width="9.85546875" style="1" customWidth="1"/>
    <col min="2790" max="2790" width="9.140625" style="1"/>
    <col min="2791" max="2791" width="9.85546875" style="1" customWidth="1"/>
    <col min="2792" max="2792" width="13.7109375" style="1" customWidth="1"/>
    <col min="2793" max="2793" width="12" style="1" customWidth="1"/>
    <col min="2794" max="2794" width="10.140625" style="1" customWidth="1"/>
    <col min="2795" max="2795" width="19.140625" style="1" customWidth="1"/>
    <col min="2796" max="2796" width="13.85546875" style="1" customWidth="1"/>
    <col min="2797" max="2797" width="10.7109375" style="1" customWidth="1"/>
    <col min="2798" max="2798" width="25.28515625" style="1" customWidth="1"/>
    <col min="2799" max="2807" width="10.7109375" style="1" customWidth="1"/>
    <col min="2808" max="2830" width="10.140625" style="1" customWidth="1"/>
    <col min="2831" max="3028" width="9.140625" style="1"/>
    <col min="3029" max="3029" width="11" style="1" customWidth="1"/>
    <col min="3030" max="3030" width="0.5703125" style="1" customWidth="1"/>
    <col min="3031" max="3031" width="26.5703125" style="1" customWidth="1"/>
    <col min="3032" max="3037" width="0" style="1" hidden="1" customWidth="1"/>
    <col min="3038" max="3038" width="8.5703125" style="1" customWidth="1"/>
    <col min="3039" max="3044" width="8.85546875" style="1" customWidth="1"/>
    <col min="3045" max="3045" width="9.85546875" style="1" customWidth="1"/>
    <col min="3046" max="3046" width="9.140625" style="1"/>
    <col min="3047" max="3047" width="9.85546875" style="1" customWidth="1"/>
    <col min="3048" max="3048" width="13.7109375" style="1" customWidth="1"/>
    <col min="3049" max="3049" width="12" style="1" customWidth="1"/>
    <col min="3050" max="3050" width="10.140625" style="1" customWidth="1"/>
    <col min="3051" max="3051" width="19.140625" style="1" customWidth="1"/>
    <col min="3052" max="3052" width="13.85546875" style="1" customWidth="1"/>
    <col min="3053" max="3053" width="10.7109375" style="1" customWidth="1"/>
    <col min="3054" max="3054" width="25.28515625" style="1" customWidth="1"/>
    <col min="3055" max="3063" width="10.7109375" style="1" customWidth="1"/>
    <col min="3064" max="3086" width="10.140625" style="1" customWidth="1"/>
    <col min="3087" max="3284" width="9.140625" style="1"/>
    <col min="3285" max="3285" width="11" style="1" customWidth="1"/>
    <col min="3286" max="3286" width="0.5703125" style="1" customWidth="1"/>
    <col min="3287" max="3287" width="26.5703125" style="1" customWidth="1"/>
    <col min="3288" max="3293" width="0" style="1" hidden="1" customWidth="1"/>
    <col min="3294" max="3294" width="8.5703125" style="1" customWidth="1"/>
    <col min="3295" max="3300" width="8.85546875" style="1" customWidth="1"/>
    <col min="3301" max="3301" width="9.85546875" style="1" customWidth="1"/>
    <col min="3302" max="3302" width="9.140625" style="1"/>
    <col min="3303" max="3303" width="9.85546875" style="1" customWidth="1"/>
    <col min="3304" max="3304" width="13.7109375" style="1" customWidth="1"/>
    <col min="3305" max="3305" width="12" style="1" customWidth="1"/>
    <col min="3306" max="3306" width="10.140625" style="1" customWidth="1"/>
    <col min="3307" max="3307" width="19.140625" style="1" customWidth="1"/>
    <col min="3308" max="3308" width="13.85546875" style="1" customWidth="1"/>
    <col min="3309" max="3309" width="10.7109375" style="1" customWidth="1"/>
    <col min="3310" max="3310" width="25.28515625" style="1" customWidth="1"/>
    <col min="3311" max="3319" width="10.7109375" style="1" customWidth="1"/>
    <col min="3320" max="3342" width="10.140625" style="1" customWidth="1"/>
    <col min="3343" max="3540" width="9.140625" style="1"/>
    <col min="3541" max="3541" width="11" style="1" customWidth="1"/>
    <col min="3542" max="3542" width="0.5703125" style="1" customWidth="1"/>
    <col min="3543" max="3543" width="26.5703125" style="1" customWidth="1"/>
    <col min="3544" max="3549" width="0" style="1" hidden="1" customWidth="1"/>
    <col min="3550" max="3550" width="8.5703125" style="1" customWidth="1"/>
    <col min="3551" max="3556" width="8.85546875" style="1" customWidth="1"/>
    <col min="3557" max="3557" width="9.85546875" style="1" customWidth="1"/>
    <col min="3558" max="3558" width="9.140625" style="1"/>
    <col min="3559" max="3559" width="9.85546875" style="1" customWidth="1"/>
    <col min="3560" max="3560" width="13.7109375" style="1" customWidth="1"/>
    <col min="3561" max="3561" width="12" style="1" customWidth="1"/>
    <col min="3562" max="3562" width="10.140625" style="1" customWidth="1"/>
    <col min="3563" max="3563" width="19.140625" style="1" customWidth="1"/>
    <col min="3564" max="3564" width="13.85546875" style="1" customWidth="1"/>
    <col min="3565" max="3565" width="10.7109375" style="1" customWidth="1"/>
    <col min="3566" max="3566" width="25.28515625" style="1" customWidth="1"/>
    <col min="3567" max="3575" width="10.7109375" style="1" customWidth="1"/>
    <col min="3576" max="3598" width="10.140625" style="1" customWidth="1"/>
    <col min="3599" max="3796" width="9.140625" style="1"/>
    <col min="3797" max="3797" width="11" style="1" customWidth="1"/>
    <col min="3798" max="3798" width="0.5703125" style="1" customWidth="1"/>
    <col min="3799" max="3799" width="26.5703125" style="1" customWidth="1"/>
    <col min="3800" max="3805" width="0" style="1" hidden="1" customWidth="1"/>
    <col min="3806" max="3806" width="8.5703125" style="1" customWidth="1"/>
    <col min="3807" max="3812" width="8.85546875" style="1" customWidth="1"/>
    <col min="3813" max="3813" width="9.85546875" style="1" customWidth="1"/>
    <col min="3814" max="3814" width="9.140625" style="1"/>
    <col min="3815" max="3815" width="9.85546875" style="1" customWidth="1"/>
    <col min="3816" max="3816" width="13.7109375" style="1" customWidth="1"/>
    <col min="3817" max="3817" width="12" style="1" customWidth="1"/>
    <col min="3818" max="3818" width="10.140625" style="1" customWidth="1"/>
    <col min="3819" max="3819" width="19.140625" style="1" customWidth="1"/>
    <col min="3820" max="3820" width="13.85546875" style="1" customWidth="1"/>
    <col min="3821" max="3821" width="10.7109375" style="1" customWidth="1"/>
    <col min="3822" max="3822" width="25.28515625" style="1" customWidth="1"/>
    <col min="3823" max="3831" width="10.7109375" style="1" customWidth="1"/>
    <col min="3832" max="3854" width="10.140625" style="1" customWidth="1"/>
    <col min="3855" max="4052" width="9.140625" style="1"/>
    <col min="4053" max="4053" width="11" style="1" customWidth="1"/>
    <col min="4054" max="4054" width="0.5703125" style="1" customWidth="1"/>
    <col min="4055" max="4055" width="26.5703125" style="1" customWidth="1"/>
    <col min="4056" max="4061" width="0" style="1" hidden="1" customWidth="1"/>
    <col min="4062" max="4062" width="8.5703125" style="1" customWidth="1"/>
    <col min="4063" max="4068" width="8.85546875" style="1" customWidth="1"/>
    <col min="4069" max="4069" width="9.85546875" style="1" customWidth="1"/>
    <col min="4070" max="4070" width="9.140625" style="1"/>
    <col min="4071" max="4071" width="9.85546875" style="1" customWidth="1"/>
    <col min="4072" max="4072" width="13.7109375" style="1" customWidth="1"/>
    <col min="4073" max="4073" width="12" style="1" customWidth="1"/>
    <col min="4074" max="4074" width="10.140625" style="1" customWidth="1"/>
    <col min="4075" max="4075" width="19.140625" style="1" customWidth="1"/>
    <col min="4076" max="4076" width="13.85546875" style="1" customWidth="1"/>
    <col min="4077" max="4077" width="10.7109375" style="1" customWidth="1"/>
    <col min="4078" max="4078" width="25.28515625" style="1" customWidth="1"/>
    <col min="4079" max="4087" width="10.7109375" style="1" customWidth="1"/>
    <col min="4088" max="4110" width="10.140625" style="1" customWidth="1"/>
    <col min="4111" max="4308" width="9.140625" style="1"/>
    <col min="4309" max="4309" width="11" style="1" customWidth="1"/>
    <col min="4310" max="4310" width="0.5703125" style="1" customWidth="1"/>
    <col min="4311" max="4311" width="26.5703125" style="1" customWidth="1"/>
    <col min="4312" max="4317" width="0" style="1" hidden="1" customWidth="1"/>
    <col min="4318" max="4318" width="8.5703125" style="1" customWidth="1"/>
    <col min="4319" max="4324" width="8.85546875" style="1" customWidth="1"/>
    <col min="4325" max="4325" width="9.85546875" style="1" customWidth="1"/>
    <col min="4326" max="4326" width="9.140625" style="1"/>
    <col min="4327" max="4327" width="9.85546875" style="1" customWidth="1"/>
    <col min="4328" max="4328" width="13.7109375" style="1" customWidth="1"/>
    <col min="4329" max="4329" width="12" style="1" customWidth="1"/>
    <col min="4330" max="4330" width="10.140625" style="1" customWidth="1"/>
    <col min="4331" max="4331" width="19.140625" style="1" customWidth="1"/>
    <col min="4332" max="4332" width="13.85546875" style="1" customWidth="1"/>
    <col min="4333" max="4333" width="10.7109375" style="1" customWidth="1"/>
    <col min="4334" max="4334" width="25.28515625" style="1" customWidth="1"/>
    <col min="4335" max="4343" width="10.7109375" style="1" customWidth="1"/>
    <col min="4344" max="4366" width="10.140625" style="1" customWidth="1"/>
    <col min="4367" max="4564" width="9.140625" style="1"/>
    <col min="4565" max="4565" width="11" style="1" customWidth="1"/>
    <col min="4566" max="4566" width="0.5703125" style="1" customWidth="1"/>
    <col min="4567" max="4567" width="26.5703125" style="1" customWidth="1"/>
    <col min="4568" max="4573" width="0" style="1" hidden="1" customWidth="1"/>
    <col min="4574" max="4574" width="8.5703125" style="1" customWidth="1"/>
    <col min="4575" max="4580" width="8.85546875" style="1" customWidth="1"/>
    <col min="4581" max="4581" width="9.85546875" style="1" customWidth="1"/>
    <col min="4582" max="4582" width="9.140625" style="1"/>
    <col min="4583" max="4583" width="9.85546875" style="1" customWidth="1"/>
    <col min="4584" max="4584" width="13.7109375" style="1" customWidth="1"/>
    <col min="4585" max="4585" width="12" style="1" customWidth="1"/>
    <col min="4586" max="4586" width="10.140625" style="1" customWidth="1"/>
    <col min="4587" max="4587" width="19.140625" style="1" customWidth="1"/>
    <col min="4588" max="4588" width="13.85546875" style="1" customWidth="1"/>
    <col min="4589" max="4589" width="10.7109375" style="1" customWidth="1"/>
    <col min="4590" max="4590" width="25.28515625" style="1" customWidth="1"/>
    <col min="4591" max="4599" width="10.7109375" style="1" customWidth="1"/>
    <col min="4600" max="4622" width="10.140625" style="1" customWidth="1"/>
    <col min="4623" max="4820" width="9.140625" style="1"/>
    <col min="4821" max="4821" width="11" style="1" customWidth="1"/>
    <col min="4822" max="4822" width="0.5703125" style="1" customWidth="1"/>
    <col min="4823" max="4823" width="26.5703125" style="1" customWidth="1"/>
    <col min="4824" max="4829" width="0" style="1" hidden="1" customWidth="1"/>
    <col min="4830" max="4830" width="8.5703125" style="1" customWidth="1"/>
    <col min="4831" max="4836" width="8.85546875" style="1" customWidth="1"/>
    <col min="4837" max="4837" width="9.85546875" style="1" customWidth="1"/>
    <col min="4838" max="4838" width="9.140625" style="1"/>
    <col min="4839" max="4839" width="9.85546875" style="1" customWidth="1"/>
    <col min="4840" max="4840" width="13.7109375" style="1" customWidth="1"/>
    <col min="4841" max="4841" width="12" style="1" customWidth="1"/>
    <col min="4842" max="4842" width="10.140625" style="1" customWidth="1"/>
    <col min="4843" max="4843" width="19.140625" style="1" customWidth="1"/>
    <col min="4844" max="4844" width="13.85546875" style="1" customWidth="1"/>
    <col min="4845" max="4845" width="10.7109375" style="1" customWidth="1"/>
    <col min="4846" max="4846" width="25.28515625" style="1" customWidth="1"/>
    <col min="4847" max="4855" width="10.7109375" style="1" customWidth="1"/>
    <col min="4856" max="4878" width="10.140625" style="1" customWidth="1"/>
    <col min="4879" max="5076" width="9.140625" style="1"/>
    <col min="5077" max="5077" width="11" style="1" customWidth="1"/>
    <col min="5078" max="5078" width="0.5703125" style="1" customWidth="1"/>
    <col min="5079" max="5079" width="26.5703125" style="1" customWidth="1"/>
    <col min="5080" max="5085" width="0" style="1" hidden="1" customWidth="1"/>
    <col min="5086" max="5086" width="8.5703125" style="1" customWidth="1"/>
    <col min="5087" max="5092" width="8.85546875" style="1" customWidth="1"/>
    <col min="5093" max="5093" width="9.85546875" style="1" customWidth="1"/>
    <col min="5094" max="5094" width="9.140625" style="1"/>
    <col min="5095" max="5095" width="9.85546875" style="1" customWidth="1"/>
    <col min="5096" max="5096" width="13.7109375" style="1" customWidth="1"/>
    <col min="5097" max="5097" width="12" style="1" customWidth="1"/>
    <col min="5098" max="5098" width="10.140625" style="1" customWidth="1"/>
    <col min="5099" max="5099" width="19.140625" style="1" customWidth="1"/>
    <col min="5100" max="5100" width="13.85546875" style="1" customWidth="1"/>
    <col min="5101" max="5101" width="10.7109375" style="1" customWidth="1"/>
    <col min="5102" max="5102" width="25.28515625" style="1" customWidth="1"/>
    <col min="5103" max="5111" width="10.7109375" style="1" customWidth="1"/>
    <col min="5112" max="5134" width="10.140625" style="1" customWidth="1"/>
    <col min="5135" max="5332" width="9.140625" style="1"/>
    <col min="5333" max="5333" width="11" style="1" customWidth="1"/>
    <col min="5334" max="5334" width="0.5703125" style="1" customWidth="1"/>
    <col min="5335" max="5335" width="26.5703125" style="1" customWidth="1"/>
    <col min="5336" max="5341" width="0" style="1" hidden="1" customWidth="1"/>
    <col min="5342" max="5342" width="8.5703125" style="1" customWidth="1"/>
    <col min="5343" max="5348" width="8.85546875" style="1" customWidth="1"/>
    <col min="5349" max="5349" width="9.85546875" style="1" customWidth="1"/>
    <col min="5350" max="5350" width="9.140625" style="1"/>
    <col min="5351" max="5351" width="9.85546875" style="1" customWidth="1"/>
    <col min="5352" max="5352" width="13.7109375" style="1" customWidth="1"/>
    <col min="5353" max="5353" width="12" style="1" customWidth="1"/>
    <col min="5354" max="5354" width="10.140625" style="1" customWidth="1"/>
    <col min="5355" max="5355" width="19.140625" style="1" customWidth="1"/>
    <col min="5356" max="5356" width="13.85546875" style="1" customWidth="1"/>
    <col min="5357" max="5357" width="10.7109375" style="1" customWidth="1"/>
    <col min="5358" max="5358" width="25.28515625" style="1" customWidth="1"/>
    <col min="5359" max="5367" width="10.7109375" style="1" customWidth="1"/>
    <col min="5368" max="5390" width="10.140625" style="1" customWidth="1"/>
    <col min="5391" max="5588" width="9.140625" style="1"/>
    <col min="5589" max="5589" width="11" style="1" customWidth="1"/>
    <col min="5590" max="5590" width="0.5703125" style="1" customWidth="1"/>
    <col min="5591" max="5591" width="26.5703125" style="1" customWidth="1"/>
    <col min="5592" max="5597" width="0" style="1" hidden="1" customWidth="1"/>
    <col min="5598" max="5598" width="8.5703125" style="1" customWidth="1"/>
    <col min="5599" max="5604" width="8.85546875" style="1" customWidth="1"/>
    <col min="5605" max="5605" width="9.85546875" style="1" customWidth="1"/>
    <col min="5606" max="5606" width="9.140625" style="1"/>
    <col min="5607" max="5607" width="9.85546875" style="1" customWidth="1"/>
    <col min="5608" max="5608" width="13.7109375" style="1" customWidth="1"/>
    <col min="5609" max="5609" width="12" style="1" customWidth="1"/>
    <col min="5610" max="5610" width="10.140625" style="1" customWidth="1"/>
    <col min="5611" max="5611" width="19.140625" style="1" customWidth="1"/>
    <col min="5612" max="5612" width="13.85546875" style="1" customWidth="1"/>
    <col min="5613" max="5613" width="10.7109375" style="1" customWidth="1"/>
    <col min="5614" max="5614" width="25.28515625" style="1" customWidth="1"/>
    <col min="5615" max="5623" width="10.7109375" style="1" customWidth="1"/>
    <col min="5624" max="5646" width="10.140625" style="1" customWidth="1"/>
    <col min="5647" max="5844" width="9.140625" style="1"/>
    <col min="5845" max="5845" width="11" style="1" customWidth="1"/>
    <col min="5846" max="5846" width="0.5703125" style="1" customWidth="1"/>
    <col min="5847" max="5847" width="26.5703125" style="1" customWidth="1"/>
    <col min="5848" max="5853" width="0" style="1" hidden="1" customWidth="1"/>
    <col min="5854" max="5854" width="8.5703125" style="1" customWidth="1"/>
    <col min="5855" max="5860" width="8.85546875" style="1" customWidth="1"/>
    <col min="5861" max="5861" width="9.85546875" style="1" customWidth="1"/>
    <col min="5862" max="5862" width="9.140625" style="1"/>
    <col min="5863" max="5863" width="9.85546875" style="1" customWidth="1"/>
    <col min="5864" max="5864" width="13.7109375" style="1" customWidth="1"/>
    <col min="5865" max="5865" width="12" style="1" customWidth="1"/>
    <col min="5866" max="5866" width="10.140625" style="1" customWidth="1"/>
    <col min="5867" max="5867" width="19.140625" style="1" customWidth="1"/>
    <col min="5868" max="5868" width="13.85546875" style="1" customWidth="1"/>
    <col min="5869" max="5869" width="10.7109375" style="1" customWidth="1"/>
    <col min="5870" max="5870" width="25.28515625" style="1" customWidth="1"/>
    <col min="5871" max="5879" width="10.7109375" style="1" customWidth="1"/>
    <col min="5880" max="5902" width="10.140625" style="1" customWidth="1"/>
    <col min="5903" max="6100" width="9.140625" style="1"/>
    <col min="6101" max="6101" width="11" style="1" customWidth="1"/>
    <col min="6102" max="6102" width="0.5703125" style="1" customWidth="1"/>
    <col min="6103" max="6103" width="26.5703125" style="1" customWidth="1"/>
    <col min="6104" max="6109" width="0" style="1" hidden="1" customWidth="1"/>
    <col min="6110" max="6110" width="8.5703125" style="1" customWidth="1"/>
    <col min="6111" max="6116" width="8.85546875" style="1" customWidth="1"/>
    <col min="6117" max="6117" width="9.85546875" style="1" customWidth="1"/>
    <col min="6118" max="6118" width="9.140625" style="1"/>
    <col min="6119" max="6119" width="9.85546875" style="1" customWidth="1"/>
    <col min="6120" max="6120" width="13.7109375" style="1" customWidth="1"/>
    <col min="6121" max="6121" width="12" style="1" customWidth="1"/>
    <col min="6122" max="6122" width="10.140625" style="1" customWidth="1"/>
    <col min="6123" max="6123" width="19.140625" style="1" customWidth="1"/>
    <col min="6124" max="6124" width="13.85546875" style="1" customWidth="1"/>
    <col min="6125" max="6125" width="10.7109375" style="1" customWidth="1"/>
    <col min="6126" max="6126" width="25.28515625" style="1" customWidth="1"/>
    <col min="6127" max="6135" width="10.7109375" style="1" customWidth="1"/>
    <col min="6136" max="6158" width="10.140625" style="1" customWidth="1"/>
    <col min="6159" max="6356" width="9.140625" style="1"/>
    <col min="6357" max="6357" width="11" style="1" customWidth="1"/>
    <col min="6358" max="6358" width="0.5703125" style="1" customWidth="1"/>
    <col min="6359" max="6359" width="26.5703125" style="1" customWidth="1"/>
    <col min="6360" max="6365" width="0" style="1" hidden="1" customWidth="1"/>
    <col min="6366" max="6366" width="8.5703125" style="1" customWidth="1"/>
    <col min="6367" max="6372" width="8.85546875" style="1" customWidth="1"/>
    <col min="6373" max="6373" width="9.85546875" style="1" customWidth="1"/>
    <col min="6374" max="6374" width="9.140625" style="1"/>
    <col min="6375" max="6375" width="9.85546875" style="1" customWidth="1"/>
    <col min="6376" max="6376" width="13.7109375" style="1" customWidth="1"/>
    <col min="6377" max="6377" width="12" style="1" customWidth="1"/>
    <col min="6378" max="6378" width="10.140625" style="1" customWidth="1"/>
    <col min="6379" max="6379" width="19.140625" style="1" customWidth="1"/>
    <col min="6380" max="6380" width="13.85546875" style="1" customWidth="1"/>
    <col min="6381" max="6381" width="10.7109375" style="1" customWidth="1"/>
    <col min="6382" max="6382" width="25.28515625" style="1" customWidth="1"/>
    <col min="6383" max="6391" width="10.7109375" style="1" customWidth="1"/>
    <col min="6392" max="6414" width="10.140625" style="1" customWidth="1"/>
    <col min="6415" max="6612" width="9.140625" style="1"/>
    <col min="6613" max="6613" width="11" style="1" customWidth="1"/>
    <col min="6614" max="6614" width="0.5703125" style="1" customWidth="1"/>
    <col min="6615" max="6615" width="26.5703125" style="1" customWidth="1"/>
    <col min="6616" max="6621" width="0" style="1" hidden="1" customWidth="1"/>
    <col min="6622" max="6622" width="8.5703125" style="1" customWidth="1"/>
    <col min="6623" max="6628" width="8.85546875" style="1" customWidth="1"/>
    <col min="6629" max="6629" width="9.85546875" style="1" customWidth="1"/>
    <col min="6630" max="6630" width="9.140625" style="1"/>
    <col min="6631" max="6631" width="9.85546875" style="1" customWidth="1"/>
    <col min="6632" max="6632" width="13.7109375" style="1" customWidth="1"/>
    <col min="6633" max="6633" width="12" style="1" customWidth="1"/>
    <col min="6634" max="6634" width="10.140625" style="1" customWidth="1"/>
    <col min="6635" max="6635" width="19.140625" style="1" customWidth="1"/>
    <col min="6636" max="6636" width="13.85546875" style="1" customWidth="1"/>
    <col min="6637" max="6637" width="10.7109375" style="1" customWidth="1"/>
    <col min="6638" max="6638" width="25.28515625" style="1" customWidth="1"/>
    <col min="6639" max="6647" width="10.7109375" style="1" customWidth="1"/>
    <col min="6648" max="6670" width="10.140625" style="1" customWidth="1"/>
    <col min="6671" max="6868" width="9.140625" style="1"/>
    <col min="6869" max="6869" width="11" style="1" customWidth="1"/>
    <col min="6870" max="6870" width="0.5703125" style="1" customWidth="1"/>
    <col min="6871" max="6871" width="26.5703125" style="1" customWidth="1"/>
    <col min="6872" max="6877" width="0" style="1" hidden="1" customWidth="1"/>
    <col min="6878" max="6878" width="8.5703125" style="1" customWidth="1"/>
    <col min="6879" max="6884" width="8.85546875" style="1" customWidth="1"/>
    <col min="6885" max="6885" width="9.85546875" style="1" customWidth="1"/>
    <col min="6886" max="6886" width="9.140625" style="1"/>
    <col min="6887" max="6887" width="9.85546875" style="1" customWidth="1"/>
    <col min="6888" max="6888" width="13.7109375" style="1" customWidth="1"/>
    <col min="6889" max="6889" width="12" style="1" customWidth="1"/>
    <col min="6890" max="6890" width="10.140625" style="1" customWidth="1"/>
    <col min="6891" max="6891" width="19.140625" style="1" customWidth="1"/>
    <col min="6892" max="6892" width="13.85546875" style="1" customWidth="1"/>
    <col min="6893" max="6893" width="10.7109375" style="1" customWidth="1"/>
    <col min="6894" max="6894" width="25.28515625" style="1" customWidth="1"/>
    <col min="6895" max="6903" width="10.7109375" style="1" customWidth="1"/>
    <col min="6904" max="6926" width="10.140625" style="1" customWidth="1"/>
    <col min="6927" max="7124" width="9.140625" style="1"/>
    <col min="7125" max="7125" width="11" style="1" customWidth="1"/>
    <col min="7126" max="7126" width="0.5703125" style="1" customWidth="1"/>
    <col min="7127" max="7127" width="26.5703125" style="1" customWidth="1"/>
    <col min="7128" max="7133" width="0" style="1" hidden="1" customWidth="1"/>
    <col min="7134" max="7134" width="8.5703125" style="1" customWidth="1"/>
    <col min="7135" max="7140" width="8.85546875" style="1" customWidth="1"/>
    <col min="7141" max="7141" width="9.85546875" style="1" customWidth="1"/>
    <col min="7142" max="7142" width="9.140625" style="1"/>
    <col min="7143" max="7143" width="9.85546875" style="1" customWidth="1"/>
    <col min="7144" max="7144" width="13.7109375" style="1" customWidth="1"/>
    <col min="7145" max="7145" width="12" style="1" customWidth="1"/>
    <col min="7146" max="7146" width="10.140625" style="1" customWidth="1"/>
    <col min="7147" max="7147" width="19.140625" style="1" customWidth="1"/>
    <col min="7148" max="7148" width="13.85546875" style="1" customWidth="1"/>
    <col min="7149" max="7149" width="10.7109375" style="1" customWidth="1"/>
    <col min="7150" max="7150" width="25.28515625" style="1" customWidth="1"/>
    <col min="7151" max="7159" width="10.7109375" style="1" customWidth="1"/>
    <col min="7160" max="7182" width="10.140625" style="1" customWidth="1"/>
    <col min="7183" max="7380" width="9.140625" style="1"/>
    <col min="7381" max="7381" width="11" style="1" customWidth="1"/>
    <col min="7382" max="7382" width="0.5703125" style="1" customWidth="1"/>
    <col min="7383" max="7383" width="26.5703125" style="1" customWidth="1"/>
    <col min="7384" max="7389" width="0" style="1" hidden="1" customWidth="1"/>
    <col min="7390" max="7390" width="8.5703125" style="1" customWidth="1"/>
    <col min="7391" max="7396" width="8.85546875" style="1" customWidth="1"/>
    <col min="7397" max="7397" width="9.85546875" style="1" customWidth="1"/>
    <col min="7398" max="7398" width="9.140625" style="1"/>
    <col min="7399" max="7399" width="9.85546875" style="1" customWidth="1"/>
    <col min="7400" max="7400" width="13.7109375" style="1" customWidth="1"/>
    <col min="7401" max="7401" width="12" style="1" customWidth="1"/>
    <col min="7402" max="7402" width="10.140625" style="1" customWidth="1"/>
    <col min="7403" max="7403" width="19.140625" style="1" customWidth="1"/>
    <col min="7404" max="7404" width="13.85546875" style="1" customWidth="1"/>
    <col min="7405" max="7405" width="10.7109375" style="1" customWidth="1"/>
    <col min="7406" max="7406" width="25.28515625" style="1" customWidth="1"/>
    <col min="7407" max="7415" width="10.7109375" style="1" customWidth="1"/>
    <col min="7416" max="7438" width="10.140625" style="1" customWidth="1"/>
    <col min="7439" max="7636" width="9.140625" style="1"/>
    <col min="7637" max="7637" width="11" style="1" customWidth="1"/>
    <col min="7638" max="7638" width="0.5703125" style="1" customWidth="1"/>
    <col min="7639" max="7639" width="26.5703125" style="1" customWidth="1"/>
    <col min="7640" max="7645" width="0" style="1" hidden="1" customWidth="1"/>
    <col min="7646" max="7646" width="8.5703125" style="1" customWidth="1"/>
    <col min="7647" max="7652" width="8.85546875" style="1" customWidth="1"/>
    <col min="7653" max="7653" width="9.85546875" style="1" customWidth="1"/>
    <col min="7654" max="7654" width="9.140625" style="1"/>
    <col min="7655" max="7655" width="9.85546875" style="1" customWidth="1"/>
    <col min="7656" max="7656" width="13.7109375" style="1" customWidth="1"/>
    <col min="7657" max="7657" width="12" style="1" customWidth="1"/>
    <col min="7658" max="7658" width="10.140625" style="1" customWidth="1"/>
    <col min="7659" max="7659" width="19.140625" style="1" customWidth="1"/>
    <col min="7660" max="7660" width="13.85546875" style="1" customWidth="1"/>
    <col min="7661" max="7661" width="10.7109375" style="1" customWidth="1"/>
    <col min="7662" max="7662" width="25.28515625" style="1" customWidth="1"/>
    <col min="7663" max="7671" width="10.7109375" style="1" customWidth="1"/>
    <col min="7672" max="7694" width="10.140625" style="1" customWidth="1"/>
    <col min="7695" max="7892" width="9.140625" style="1"/>
    <col min="7893" max="7893" width="11" style="1" customWidth="1"/>
    <col min="7894" max="7894" width="0.5703125" style="1" customWidth="1"/>
    <col min="7895" max="7895" width="26.5703125" style="1" customWidth="1"/>
    <col min="7896" max="7901" width="0" style="1" hidden="1" customWidth="1"/>
    <col min="7902" max="7902" width="8.5703125" style="1" customWidth="1"/>
    <col min="7903" max="7908" width="8.85546875" style="1" customWidth="1"/>
    <col min="7909" max="7909" width="9.85546875" style="1" customWidth="1"/>
    <col min="7910" max="7910" width="9.140625" style="1"/>
    <col min="7911" max="7911" width="9.85546875" style="1" customWidth="1"/>
    <col min="7912" max="7912" width="13.7109375" style="1" customWidth="1"/>
    <col min="7913" max="7913" width="12" style="1" customWidth="1"/>
    <col min="7914" max="7914" width="10.140625" style="1" customWidth="1"/>
    <col min="7915" max="7915" width="19.140625" style="1" customWidth="1"/>
    <col min="7916" max="7916" width="13.85546875" style="1" customWidth="1"/>
    <col min="7917" max="7917" width="10.7109375" style="1" customWidth="1"/>
    <col min="7918" max="7918" width="25.28515625" style="1" customWidth="1"/>
    <col min="7919" max="7927" width="10.7109375" style="1" customWidth="1"/>
    <col min="7928" max="7950" width="10.140625" style="1" customWidth="1"/>
    <col min="7951" max="8148" width="9.140625" style="1"/>
    <col min="8149" max="8149" width="11" style="1" customWidth="1"/>
    <col min="8150" max="8150" width="0.5703125" style="1" customWidth="1"/>
    <col min="8151" max="8151" width="26.5703125" style="1" customWidth="1"/>
    <col min="8152" max="8157" width="0" style="1" hidden="1" customWidth="1"/>
    <col min="8158" max="8158" width="8.5703125" style="1" customWidth="1"/>
    <col min="8159" max="8164" width="8.85546875" style="1" customWidth="1"/>
    <col min="8165" max="8165" width="9.85546875" style="1" customWidth="1"/>
    <col min="8166" max="8166" width="9.140625" style="1"/>
    <col min="8167" max="8167" width="9.85546875" style="1" customWidth="1"/>
    <col min="8168" max="8168" width="13.7109375" style="1" customWidth="1"/>
    <col min="8169" max="8169" width="12" style="1" customWidth="1"/>
    <col min="8170" max="8170" width="10.140625" style="1" customWidth="1"/>
    <col min="8171" max="8171" width="19.140625" style="1" customWidth="1"/>
    <col min="8172" max="8172" width="13.85546875" style="1" customWidth="1"/>
    <col min="8173" max="8173" width="10.7109375" style="1" customWidth="1"/>
    <col min="8174" max="8174" width="25.28515625" style="1" customWidth="1"/>
    <col min="8175" max="8183" width="10.7109375" style="1" customWidth="1"/>
    <col min="8184" max="8206" width="10.140625" style="1" customWidth="1"/>
    <col min="8207" max="8404" width="9.140625" style="1"/>
    <col min="8405" max="8405" width="11" style="1" customWidth="1"/>
    <col min="8406" max="8406" width="0.5703125" style="1" customWidth="1"/>
    <col min="8407" max="8407" width="26.5703125" style="1" customWidth="1"/>
    <col min="8408" max="8413" width="0" style="1" hidden="1" customWidth="1"/>
    <col min="8414" max="8414" width="8.5703125" style="1" customWidth="1"/>
    <col min="8415" max="8420" width="8.85546875" style="1" customWidth="1"/>
    <col min="8421" max="8421" width="9.85546875" style="1" customWidth="1"/>
    <col min="8422" max="8422" width="9.140625" style="1"/>
    <col min="8423" max="8423" width="9.85546875" style="1" customWidth="1"/>
    <col min="8424" max="8424" width="13.7109375" style="1" customWidth="1"/>
    <col min="8425" max="8425" width="12" style="1" customWidth="1"/>
    <col min="8426" max="8426" width="10.140625" style="1" customWidth="1"/>
    <col min="8427" max="8427" width="19.140625" style="1" customWidth="1"/>
    <col min="8428" max="8428" width="13.85546875" style="1" customWidth="1"/>
    <col min="8429" max="8429" width="10.7109375" style="1" customWidth="1"/>
    <col min="8430" max="8430" width="25.28515625" style="1" customWidth="1"/>
    <col min="8431" max="8439" width="10.7109375" style="1" customWidth="1"/>
    <col min="8440" max="8462" width="10.140625" style="1" customWidth="1"/>
    <col min="8463" max="8660" width="9.140625" style="1"/>
    <col min="8661" max="8661" width="11" style="1" customWidth="1"/>
    <col min="8662" max="8662" width="0.5703125" style="1" customWidth="1"/>
    <col min="8663" max="8663" width="26.5703125" style="1" customWidth="1"/>
    <col min="8664" max="8669" width="0" style="1" hidden="1" customWidth="1"/>
    <col min="8670" max="8670" width="8.5703125" style="1" customWidth="1"/>
    <col min="8671" max="8676" width="8.85546875" style="1" customWidth="1"/>
    <col min="8677" max="8677" width="9.85546875" style="1" customWidth="1"/>
    <col min="8678" max="8678" width="9.140625" style="1"/>
    <col min="8679" max="8679" width="9.85546875" style="1" customWidth="1"/>
    <col min="8680" max="8680" width="13.7109375" style="1" customWidth="1"/>
    <col min="8681" max="8681" width="12" style="1" customWidth="1"/>
    <col min="8682" max="8682" width="10.140625" style="1" customWidth="1"/>
    <col min="8683" max="8683" width="19.140625" style="1" customWidth="1"/>
    <col min="8684" max="8684" width="13.85546875" style="1" customWidth="1"/>
    <col min="8685" max="8685" width="10.7109375" style="1" customWidth="1"/>
    <col min="8686" max="8686" width="25.28515625" style="1" customWidth="1"/>
    <col min="8687" max="8695" width="10.7109375" style="1" customWidth="1"/>
    <col min="8696" max="8718" width="10.140625" style="1" customWidth="1"/>
    <col min="8719" max="8916" width="9.140625" style="1"/>
    <col min="8917" max="8917" width="11" style="1" customWidth="1"/>
    <col min="8918" max="8918" width="0.5703125" style="1" customWidth="1"/>
    <col min="8919" max="8919" width="26.5703125" style="1" customWidth="1"/>
    <col min="8920" max="8925" width="0" style="1" hidden="1" customWidth="1"/>
    <col min="8926" max="8926" width="8.5703125" style="1" customWidth="1"/>
    <col min="8927" max="8932" width="8.85546875" style="1" customWidth="1"/>
    <col min="8933" max="8933" width="9.85546875" style="1" customWidth="1"/>
    <col min="8934" max="8934" width="9.140625" style="1"/>
    <col min="8935" max="8935" width="9.85546875" style="1" customWidth="1"/>
    <col min="8936" max="8936" width="13.7109375" style="1" customWidth="1"/>
    <col min="8937" max="8937" width="12" style="1" customWidth="1"/>
    <col min="8938" max="8938" width="10.140625" style="1" customWidth="1"/>
    <col min="8939" max="8939" width="19.140625" style="1" customWidth="1"/>
    <col min="8940" max="8940" width="13.85546875" style="1" customWidth="1"/>
    <col min="8941" max="8941" width="10.7109375" style="1" customWidth="1"/>
    <col min="8942" max="8942" width="25.28515625" style="1" customWidth="1"/>
    <col min="8943" max="8951" width="10.7109375" style="1" customWidth="1"/>
    <col min="8952" max="8974" width="10.140625" style="1" customWidth="1"/>
    <col min="8975" max="9172" width="9.140625" style="1"/>
    <col min="9173" max="9173" width="11" style="1" customWidth="1"/>
    <col min="9174" max="9174" width="0.5703125" style="1" customWidth="1"/>
    <col min="9175" max="9175" width="26.5703125" style="1" customWidth="1"/>
    <col min="9176" max="9181" width="0" style="1" hidden="1" customWidth="1"/>
    <col min="9182" max="9182" width="8.5703125" style="1" customWidth="1"/>
    <col min="9183" max="9188" width="8.85546875" style="1" customWidth="1"/>
    <col min="9189" max="9189" width="9.85546875" style="1" customWidth="1"/>
    <col min="9190" max="9190" width="9.140625" style="1"/>
    <col min="9191" max="9191" width="9.85546875" style="1" customWidth="1"/>
    <col min="9192" max="9192" width="13.7109375" style="1" customWidth="1"/>
    <col min="9193" max="9193" width="12" style="1" customWidth="1"/>
    <col min="9194" max="9194" width="10.140625" style="1" customWidth="1"/>
    <col min="9195" max="9195" width="19.140625" style="1" customWidth="1"/>
    <col min="9196" max="9196" width="13.85546875" style="1" customWidth="1"/>
    <col min="9197" max="9197" width="10.7109375" style="1" customWidth="1"/>
    <col min="9198" max="9198" width="25.28515625" style="1" customWidth="1"/>
    <col min="9199" max="9207" width="10.7109375" style="1" customWidth="1"/>
    <col min="9208" max="9230" width="10.140625" style="1" customWidth="1"/>
    <col min="9231" max="9428" width="9.140625" style="1"/>
    <col min="9429" max="9429" width="11" style="1" customWidth="1"/>
    <col min="9430" max="9430" width="0.5703125" style="1" customWidth="1"/>
    <col min="9431" max="9431" width="26.5703125" style="1" customWidth="1"/>
    <col min="9432" max="9437" width="0" style="1" hidden="1" customWidth="1"/>
    <col min="9438" max="9438" width="8.5703125" style="1" customWidth="1"/>
    <col min="9439" max="9444" width="8.85546875" style="1" customWidth="1"/>
    <col min="9445" max="9445" width="9.85546875" style="1" customWidth="1"/>
    <col min="9446" max="9446" width="9.140625" style="1"/>
    <col min="9447" max="9447" width="9.85546875" style="1" customWidth="1"/>
    <col min="9448" max="9448" width="13.7109375" style="1" customWidth="1"/>
    <col min="9449" max="9449" width="12" style="1" customWidth="1"/>
    <col min="9450" max="9450" width="10.140625" style="1" customWidth="1"/>
    <col min="9451" max="9451" width="19.140625" style="1" customWidth="1"/>
    <col min="9452" max="9452" width="13.85546875" style="1" customWidth="1"/>
    <col min="9453" max="9453" width="10.7109375" style="1" customWidth="1"/>
    <col min="9454" max="9454" width="25.28515625" style="1" customWidth="1"/>
    <col min="9455" max="9463" width="10.7109375" style="1" customWidth="1"/>
    <col min="9464" max="9486" width="10.140625" style="1" customWidth="1"/>
    <col min="9487" max="9684" width="9.140625" style="1"/>
    <col min="9685" max="9685" width="11" style="1" customWidth="1"/>
    <col min="9686" max="9686" width="0.5703125" style="1" customWidth="1"/>
    <col min="9687" max="9687" width="26.5703125" style="1" customWidth="1"/>
    <col min="9688" max="9693" width="0" style="1" hidden="1" customWidth="1"/>
    <col min="9694" max="9694" width="8.5703125" style="1" customWidth="1"/>
    <col min="9695" max="9700" width="8.85546875" style="1" customWidth="1"/>
    <col min="9701" max="9701" width="9.85546875" style="1" customWidth="1"/>
    <col min="9702" max="9702" width="9.140625" style="1"/>
    <col min="9703" max="9703" width="9.85546875" style="1" customWidth="1"/>
    <col min="9704" max="9704" width="13.7109375" style="1" customWidth="1"/>
    <col min="9705" max="9705" width="12" style="1" customWidth="1"/>
    <col min="9706" max="9706" width="10.140625" style="1" customWidth="1"/>
    <col min="9707" max="9707" width="19.140625" style="1" customWidth="1"/>
    <col min="9708" max="9708" width="13.85546875" style="1" customWidth="1"/>
    <col min="9709" max="9709" width="10.7109375" style="1" customWidth="1"/>
    <col min="9710" max="9710" width="25.28515625" style="1" customWidth="1"/>
    <col min="9711" max="9719" width="10.7109375" style="1" customWidth="1"/>
    <col min="9720" max="9742" width="10.140625" style="1" customWidth="1"/>
    <col min="9743" max="9940" width="9.140625" style="1"/>
    <col min="9941" max="9941" width="11" style="1" customWidth="1"/>
    <col min="9942" max="9942" width="0.5703125" style="1" customWidth="1"/>
    <col min="9943" max="9943" width="26.5703125" style="1" customWidth="1"/>
    <col min="9944" max="9949" width="0" style="1" hidden="1" customWidth="1"/>
    <col min="9950" max="9950" width="8.5703125" style="1" customWidth="1"/>
    <col min="9951" max="9956" width="8.85546875" style="1" customWidth="1"/>
    <col min="9957" max="9957" width="9.85546875" style="1" customWidth="1"/>
    <col min="9958" max="9958" width="9.140625" style="1"/>
    <col min="9959" max="9959" width="9.85546875" style="1" customWidth="1"/>
    <col min="9960" max="9960" width="13.7109375" style="1" customWidth="1"/>
    <col min="9961" max="9961" width="12" style="1" customWidth="1"/>
    <col min="9962" max="9962" width="10.140625" style="1" customWidth="1"/>
    <col min="9963" max="9963" width="19.140625" style="1" customWidth="1"/>
    <col min="9964" max="9964" width="13.85546875" style="1" customWidth="1"/>
    <col min="9965" max="9965" width="10.7109375" style="1" customWidth="1"/>
    <col min="9966" max="9966" width="25.28515625" style="1" customWidth="1"/>
    <col min="9967" max="9975" width="10.7109375" style="1" customWidth="1"/>
    <col min="9976" max="9998" width="10.140625" style="1" customWidth="1"/>
    <col min="9999" max="10196" width="9.140625" style="1"/>
    <col min="10197" max="10197" width="11" style="1" customWidth="1"/>
    <col min="10198" max="10198" width="0.5703125" style="1" customWidth="1"/>
    <col min="10199" max="10199" width="26.5703125" style="1" customWidth="1"/>
    <col min="10200" max="10205" width="0" style="1" hidden="1" customWidth="1"/>
    <col min="10206" max="10206" width="8.5703125" style="1" customWidth="1"/>
    <col min="10207" max="10212" width="8.85546875" style="1" customWidth="1"/>
    <col min="10213" max="10213" width="9.85546875" style="1" customWidth="1"/>
    <col min="10214" max="10214" width="9.140625" style="1"/>
    <col min="10215" max="10215" width="9.85546875" style="1" customWidth="1"/>
    <col min="10216" max="10216" width="13.7109375" style="1" customWidth="1"/>
    <col min="10217" max="10217" width="12" style="1" customWidth="1"/>
    <col min="10218" max="10218" width="10.140625" style="1" customWidth="1"/>
    <col min="10219" max="10219" width="19.140625" style="1" customWidth="1"/>
    <col min="10220" max="10220" width="13.85546875" style="1" customWidth="1"/>
    <col min="10221" max="10221" width="10.7109375" style="1" customWidth="1"/>
    <col min="10222" max="10222" width="25.28515625" style="1" customWidth="1"/>
    <col min="10223" max="10231" width="10.7109375" style="1" customWidth="1"/>
    <col min="10232" max="10254" width="10.140625" style="1" customWidth="1"/>
    <col min="10255" max="10452" width="9.140625" style="1"/>
    <col min="10453" max="10453" width="11" style="1" customWidth="1"/>
    <col min="10454" max="10454" width="0.5703125" style="1" customWidth="1"/>
    <col min="10455" max="10455" width="26.5703125" style="1" customWidth="1"/>
    <col min="10456" max="10461" width="0" style="1" hidden="1" customWidth="1"/>
    <col min="10462" max="10462" width="8.5703125" style="1" customWidth="1"/>
    <col min="10463" max="10468" width="8.85546875" style="1" customWidth="1"/>
    <col min="10469" max="10469" width="9.85546875" style="1" customWidth="1"/>
    <col min="10470" max="10470" width="9.140625" style="1"/>
    <col min="10471" max="10471" width="9.85546875" style="1" customWidth="1"/>
    <col min="10472" max="10472" width="13.7109375" style="1" customWidth="1"/>
    <col min="10473" max="10473" width="12" style="1" customWidth="1"/>
    <col min="10474" max="10474" width="10.140625" style="1" customWidth="1"/>
    <col min="10475" max="10475" width="19.140625" style="1" customWidth="1"/>
    <col min="10476" max="10476" width="13.85546875" style="1" customWidth="1"/>
    <col min="10477" max="10477" width="10.7109375" style="1" customWidth="1"/>
    <col min="10478" max="10478" width="25.28515625" style="1" customWidth="1"/>
    <col min="10479" max="10487" width="10.7109375" style="1" customWidth="1"/>
    <col min="10488" max="10510" width="10.140625" style="1" customWidth="1"/>
    <col min="10511" max="10708" width="9.140625" style="1"/>
    <col min="10709" max="10709" width="11" style="1" customWidth="1"/>
    <col min="10710" max="10710" width="0.5703125" style="1" customWidth="1"/>
    <col min="10711" max="10711" width="26.5703125" style="1" customWidth="1"/>
    <col min="10712" max="10717" width="0" style="1" hidden="1" customWidth="1"/>
    <col min="10718" max="10718" width="8.5703125" style="1" customWidth="1"/>
    <col min="10719" max="10724" width="8.85546875" style="1" customWidth="1"/>
    <col min="10725" max="10725" width="9.85546875" style="1" customWidth="1"/>
    <col min="10726" max="10726" width="9.140625" style="1"/>
    <col min="10727" max="10727" width="9.85546875" style="1" customWidth="1"/>
    <col min="10728" max="10728" width="13.7109375" style="1" customWidth="1"/>
    <col min="10729" max="10729" width="12" style="1" customWidth="1"/>
    <col min="10730" max="10730" width="10.140625" style="1" customWidth="1"/>
    <col min="10731" max="10731" width="19.140625" style="1" customWidth="1"/>
    <col min="10732" max="10732" width="13.85546875" style="1" customWidth="1"/>
    <col min="10733" max="10733" width="10.7109375" style="1" customWidth="1"/>
    <col min="10734" max="10734" width="25.28515625" style="1" customWidth="1"/>
    <col min="10735" max="10743" width="10.7109375" style="1" customWidth="1"/>
    <col min="10744" max="10766" width="10.140625" style="1" customWidth="1"/>
    <col min="10767" max="10964" width="9.140625" style="1"/>
    <col min="10965" max="10965" width="11" style="1" customWidth="1"/>
    <col min="10966" max="10966" width="0.5703125" style="1" customWidth="1"/>
    <col min="10967" max="10967" width="26.5703125" style="1" customWidth="1"/>
    <col min="10968" max="10973" width="0" style="1" hidden="1" customWidth="1"/>
    <col min="10974" max="10974" width="8.5703125" style="1" customWidth="1"/>
    <col min="10975" max="10980" width="8.85546875" style="1" customWidth="1"/>
    <col min="10981" max="10981" width="9.85546875" style="1" customWidth="1"/>
    <col min="10982" max="10982" width="9.140625" style="1"/>
    <col min="10983" max="10983" width="9.85546875" style="1" customWidth="1"/>
    <col min="10984" max="10984" width="13.7109375" style="1" customWidth="1"/>
    <col min="10985" max="10985" width="12" style="1" customWidth="1"/>
    <col min="10986" max="10986" width="10.140625" style="1" customWidth="1"/>
    <col min="10987" max="10987" width="19.140625" style="1" customWidth="1"/>
    <col min="10988" max="10988" width="13.85546875" style="1" customWidth="1"/>
    <col min="10989" max="10989" width="10.7109375" style="1" customWidth="1"/>
    <col min="10990" max="10990" width="25.28515625" style="1" customWidth="1"/>
    <col min="10991" max="10999" width="10.7109375" style="1" customWidth="1"/>
    <col min="11000" max="11022" width="10.140625" style="1" customWidth="1"/>
    <col min="11023" max="11220" width="9.140625" style="1"/>
    <col min="11221" max="11221" width="11" style="1" customWidth="1"/>
    <col min="11222" max="11222" width="0.5703125" style="1" customWidth="1"/>
    <col min="11223" max="11223" width="26.5703125" style="1" customWidth="1"/>
    <col min="11224" max="11229" width="0" style="1" hidden="1" customWidth="1"/>
    <col min="11230" max="11230" width="8.5703125" style="1" customWidth="1"/>
    <col min="11231" max="11236" width="8.85546875" style="1" customWidth="1"/>
    <col min="11237" max="11237" width="9.85546875" style="1" customWidth="1"/>
    <col min="11238" max="11238" width="9.140625" style="1"/>
    <col min="11239" max="11239" width="9.85546875" style="1" customWidth="1"/>
    <col min="11240" max="11240" width="13.7109375" style="1" customWidth="1"/>
    <col min="11241" max="11241" width="12" style="1" customWidth="1"/>
    <col min="11242" max="11242" width="10.140625" style="1" customWidth="1"/>
    <col min="11243" max="11243" width="19.140625" style="1" customWidth="1"/>
    <col min="11244" max="11244" width="13.85546875" style="1" customWidth="1"/>
    <col min="11245" max="11245" width="10.7109375" style="1" customWidth="1"/>
    <col min="11246" max="11246" width="25.28515625" style="1" customWidth="1"/>
    <col min="11247" max="11255" width="10.7109375" style="1" customWidth="1"/>
    <col min="11256" max="11278" width="10.140625" style="1" customWidth="1"/>
    <col min="11279" max="11476" width="9.140625" style="1"/>
    <col min="11477" max="11477" width="11" style="1" customWidth="1"/>
    <col min="11478" max="11478" width="0.5703125" style="1" customWidth="1"/>
    <col min="11479" max="11479" width="26.5703125" style="1" customWidth="1"/>
    <col min="11480" max="11485" width="0" style="1" hidden="1" customWidth="1"/>
    <col min="11486" max="11486" width="8.5703125" style="1" customWidth="1"/>
    <col min="11487" max="11492" width="8.85546875" style="1" customWidth="1"/>
    <col min="11493" max="11493" width="9.85546875" style="1" customWidth="1"/>
    <col min="11494" max="11494" width="9.140625" style="1"/>
    <col min="11495" max="11495" width="9.85546875" style="1" customWidth="1"/>
    <col min="11496" max="11496" width="13.7109375" style="1" customWidth="1"/>
    <col min="11497" max="11497" width="12" style="1" customWidth="1"/>
    <col min="11498" max="11498" width="10.140625" style="1" customWidth="1"/>
    <col min="11499" max="11499" width="19.140625" style="1" customWidth="1"/>
    <col min="11500" max="11500" width="13.85546875" style="1" customWidth="1"/>
    <col min="11501" max="11501" width="10.7109375" style="1" customWidth="1"/>
    <col min="11502" max="11502" width="25.28515625" style="1" customWidth="1"/>
    <col min="11503" max="11511" width="10.7109375" style="1" customWidth="1"/>
    <col min="11512" max="11534" width="10.140625" style="1" customWidth="1"/>
    <col min="11535" max="11732" width="9.140625" style="1"/>
    <col min="11733" max="11733" width="11" style="1" customWidth="1"/>
    <col min="11734" max="11734" width="0.5703125" style="1" customWidth="1"/>
    <col min="11735" max="11735" width="26.5703125" style="1" customWidth="1"/>
    <col min="11736" max="11741" width="0" style="1" hidden="1" customWidth="1"/>
    <col min="11742" max="11742" width="8.5703125" style="1" customWidth="1"/>
    <col min="11743" max="11748" width="8.85546875" style="1" customWidth="1"/>
    <col min="11749" max="11749" width="9.85546875" style="1" customWidth="1"/>
    <col min="11750" max="11750" width="9.140625" style="1"/>
    <col min="11751" max="11751" width="9.85546875" style="1" customWidth="1"/>
    <col min="11752" max="11752" width="13.7109375" style="1" customWidth="1"/>
    <col min="11753" max="11753" width="12" style="1" customWidth="1"/>
    <col min="11754" max="11754" width="10.140625" style="1" customWidth="1"/>
    <col min="11755" max="11755" width="19.140625" style="1" customWidth="1"/>
    <col min="11756" max="11756" width="13.85546875" style="1" customWidth="1"/>
    <col min="11757" max="11757" width="10.7109375" style="1" customWidth="1"/>
    <col min="11758" max="11758" width="25.28515625" style="1" customWidth="1"/>
    <col min="11759" max="11767" width="10.7109375" style="1" customWidth="1"/>
    <col min="11768" max="11790" width="10.140625" style="1" customWidth="1"/>
    <col min="11791" max="11988" width="9.140625" style="1"/>
    <col min="11989" max="11989" width="11" style="1" customWidth="1"/>
    <col min="11990" max="11990" width="0.5703125" style="1" customWidth="1"/>
    <col min="11991" max="11991" width="26.5703125" style="1" customWidth="1"/>
    <col min="11992" max="11997" width="0" style="1" hidden="1" customWidth="1"/>
    <col min="11998" max="11998" width="8.5703125" style="1" customWidth="1"/>
    <col min="11999" max="12004" width="8.85546875" style="1" customWidth="1"/>
    <col min="12005" max="12005" width="9.85546875" style="1" customWidth="1"/>
    <col min="12006" max="12006" width="9.140625" style="1"/>
    <col min="12007" max="12007" width="9.85546875" style="1" customWidth="1"/>
    <col min="12008" max="12008" width="13.7109375" style="1" customWidth="1"/>
    <col min="12009" max="12009" width="12" style="1" customWidth="1"/>
    <col min="12010" max="12010" width="10.140625" style="1" customWidth="1"/>
    <col min="12011" max="12011" width="19.140625" style="1" customWidth="1"/>
    <col min="12012" max="12012" width="13.85546875" style="1" customWidth="1"/>
    <col min="12013" max="12013" width="10.7109375" style="1" customWidth="1"/>
    <col min="12014" max="12014" width="25.28515625" style="1" customWidth="1"/>
    <col min="12015" max="12023" width="10.7109375" style="1" customWidth="1"/>
    <col min="12024" max="12046" width="10.140625" style="1" customWidth="1"/>
    <col min="12047" max="12244" width="9.140625" style="1"/>
    <col min="12245" max="12245" width="11" style="1" customWidth="1"/>
    <col min="12246" max="12246" width="0.5703125" style="1" customWidth="1"/>
    <col min="12247" max="12247" width="26.5703125" style="1" customWidth="1"/>
    <col min="12248" max="12253" width="0" style="1" hidden="1" customWidth="1"/>
    <col min="12254" max="12254" width="8.5703125" style="1" customWidth="1"/>
    <col min="12255" max="12260" width="8.85546875" style="1" customWidth="1"/>
    <col min="12261" max="12261" width="9.85546875" style="1" customWidth="1"/>
    <col min="12262" max="12262" width="9.140625" style="1"/>
    <col min="12263" max="12263" width="9.85546875" style="1" customWidth="1"/>
    <col min="12264" max="12264" width="13.7109375" style="1" customWidth="1"/>
    <col min="12265" max="12265" width="12" style="1" customWidth="1"/>
    <col min="12266" max="12266" width="10.140625" style="1" customWidth="1"/>
    <col min="12267" max="12267" width="19.140625" style="1" customWidth="1"/>
    <col min="12268" max="12268" width="13.85546875" style="1" customWidth="1"/>
    <col min="12269" max="12269" width="10.7109375" style="1" customWidth="1"/>
    <col min="12270" max="12270" width="25.28515625" style="1" customWidth="1"/>
    <col min="12271" max="12279" width="10.7109375" style="1" customWidth="1"/>
    <col min="12280" max="12302" width="10.140625" style="1" customWidth="1"/>
    <col min="12303" max="12500" width="9.140625" style="1"/>
    <col min="12501" max="12501" width="11" style="1" customWidth="1"/>
    <col min="12502" max="12502" width="0.5703125" style="1" customWidth="1"/>
    <col min="12503" max="12503" width="26.5703125" style="1" customWidth="1"/>
    <col min="12504" max="12509" width="0" style="1" hidden="1" customWidth="1"/>
    <col min="12510" max="12510" width="8.5703125" style="1" customWidth="1"/>
    <col min="12511" max="12516" width="8.85546875" style="1" customWidth="1"/>
    <col min="12517" max="12517" width="9.85546875" style="1" customWidth="1"/>
    <col min="12518" max="12518" width="9.140625" style="1"/>
    <col min="12519" max="12519" width="9.85546875" style="1" customWidth="1"/>
    <col min="12520" max="12520" width="13.7109375" style="1" customWidth="1"/>
    <col min="12521" max="12521" width="12" style="1" customWidth="1"/>
    <col min="12522" max="12522" width="10.140625" style="1" customWidth="1"/>
    <col min="12523" max="12523" width="19.140625" style="1" customWidth="1"/>
    <col min="12524" max="12524" width="13.85546875" style="1" customWidth="1"/>
    <col min="12525" max="12525" width="10.7109375" style="1" customWidth="1"/>
    <col min="12526" max="12526" width="25.28515625" style="1" customWidth="1"/>
    <col min="12527" max="12535" width="10.7109375" style="1" customWidth="1"/>
    <col min="12536" max="12558" width="10.140625" style="1" customWidth="1"/>
    <col min="12559" max="12756" width="9.140625" style="1"/>
    <col min="12757" max="12757" width="11" style="1" customWidth="1"/>
    <col min="12758" max="12758" width="0.5703125" style="1" customWidth="1"/>
    <col min="12759" max="12759" width="26.5703125" style="1" customWidth="1"/>
    <col min="12760" max="12765" width="0" style="1" hidden="1" customWidth="1"/>
    <col min="12766" max="12766" width="8.5703125" style="1" customWidth="1"/>
    <col min="12767" max="12772" width="8.85546875" style="1" customWidth="1"/>
    <col min="12773" max="12773" width="9.85546875" style="1" customWidth="1"/>
    <col min="12774" max="12774" width="9.140625" style="1"/>
    <col min="12775" max="12775" width="9.85546875" style="1" customWidth="1"/>
    <col min="12776" max="12776" width="13.7109375" style="1" customWidth="1"/>
    <col min="12777" max="12777" width="12" style="1" customWidth="1"/>
    <col min="12778" max="12778" width="10.140625" style="1" customWidth="1"/>
    <col min="12779" max="12779" width="19.140625" style="1" customWidth="1"/>
    <col min="12780" max="12780" width="13.85546875" style="1" customWidth="1"/>
    <col min="12781" max="12781" width="10.7109375" style="1" customWidth="1"/>
    <col min="12782" max="12782" width="25.28515625" style="1" customWidth="1"/>
    <col min="12783" max="12791" width="10.7109375" style="1" customWidth="1"/>
    <col min="12792" max="12814" width="10.140625" style="1" customWidth="1"/>
    <col min="12815" max="13012" width="9.140625" style="1"/>
    <col min="13013" max="13013" width="11" style="1" customWidth="1"/>
    <col min="13014" max="13014" width="0.5703125" style="1" customWidth="1"/>
    <col min="13015" max="13015" width="26.5703125" style="1" customWidth="1"/>
    <col min="13016" max="13021" width="0" style="1" hidden="1" customWidth="1"/>
    <col min="13022" max="13022" width="8.5703125" style="1" customWidth="1"/>
    <col min="13023" max="13028" width="8.85546875" style="1" customWidth="1"/>
    <col min="13029" max="13029" width="9.85546875" style="1" customWidth="1"/>
    <col min="13030" max="13030" width="9.140625" style="1"/>
    <col min="13031" max="13031" width="9.85546875" style="1" customWidth="1"/>
    <col min="13032" max="13032" width="13.7109375" style="1" customWidth="1"/>
    <col min="13033" max="13033" width="12" style="1" customWidth="1"/>
    <col min="13034" max="13034" width="10.140625" style="1" customWidth="1"/>
    <col min="13035" max="13035" width="19.140625" style="1" customWidth="1"/>
    <col min="13036" max="13036" width="13.85546875" style="1" customWidth="1"/>
    <col min="13037" max="13037" width="10.7109375" style="1" customWidth="1"/>
    <col min="13038" max="13038" width="25.28515625" style="1" customWidth="1"/>
    <col min="13039" max="13047" width="10.7109375" style="1" customWidth="1"/>
    <col min="13048" max="13070" width="10.140625" style="1" customWidth="1"/>
    <col min="13071" max="13268" width="9.140625" style="1"/>
    <col min="13269" max="13269" width="11" style="1" customWidth="1"/>
    <col min="13270" max="13270" width="0.5703125" style="1" customWidth="1"/>
    <col min="13271" max="13271" width="26.5703125" style="1" customWidth="1"/>
    <col min="13272" max="13277" width="0" style="1" hidden="1" customWidth="1"/>
    <col min="13278" max="13278" width="8.5703125" style="1" customWidth="1"/>
    <col min="13279" max="13284" width="8.85546875" style="1" customWidth="1"/>
    <col min="13285" max="13285" width="9.85546875" style="1" customWidth="1"/>
    <col min="13286" max="13286" width="9.140625" style="1"/>
    <col min="13287" max="13287" width="9.85546875" style="1" customWidth="1"/>
    <col min="13288" max="13288" width="13.7109375" style="1" customWidth="1"/>
    <col min="13289" max="13289" width="12" style="1" customWidth="1"/>
    <col min="13290" max="13290" width="10.140625" style="1" customWidth="1"/>
    <col min="13291" max="13291" width="19.140625" style="1" customWidth="1"/>
    <col min="13292" max="13292" width="13.85546875" style="1" customWidth="1"/>
    <col min="13293" max="13293" width="10.7109375" style="1" customWidth="1"/>
    <col min="13294" max="13294" width="25.28515625" style="1" customWidth="1"/>
    <col min="13295" max="13303" width="10.7109375" style="1" customWidth="1"/>
    <col min="13304" max="13326" width="10.140625" style="1" customWidth="1"/>
    <col min="13327" max="13524" width="9.140625" style="1"/>
    <col min="13525" max="13525" width="11" style="1" customWidth="1"/>
    <col min="13526" max="13526" width="0.5703125" style="1" customWidth="1"/>
    <col min="13527" max="13527" width="26.5703125" style="1" customWidth="1"/>
    <col min="13528" max="13533" width="0" style="1" hidden="1" customWidth="1"/>
    <col min="13534" max="13534" width="8.5703125" style="1" customWidth="1"/>
    <col min="13535" max="13540" width="8.85546875" style="1" customWidth="1"/>
    <col min="13541" max="13541" width="9.85546875" style="1" customWidth="1"/>
    <col min="13542" max="13542" width="9.140625" style="1"/>
    <col min="13543" max="13543" width="9.85546875" style="1" customWidth="1"/>
    <col min="13544" max="13544" width="13.7109375" style="1" customWidth="1"/>
    <col min="13545" max="13545" width="12" style="1" customWidth="1"/>
    <col min="13546" max="13546" width="10.140625" style="1" customWidth="1"/>
    <col min="13547" max="13547" width="19.140625" style="1" customWidth="1"/>
    <col min="13548" max="13548" width="13.85546875" style="1" customWidth="1"/>
    <col min="13549" max="13549" width="10.7109375" style="1" customWidth="1"/>
    <col min="13550" max="13550" width="25.28515625" style="1" customWidth="1"/>
    <col min="13551" max="13559" width="10.7109375" style="1" customWidth="1"/>
    <col min="13560" max="13582" width="10.140625" style="1" customWidth="1"/>
    <col min="13583" max="13780" width="9.140625" style="1"/>
    <col min="13781" max="13781" width="11" style="1" customWidth="1"/>
    <col min="13782" max="13782" width="0.5703125" style="1" customWidth="1"/>
    <col min="13783" max="13783" width="26.5703125" style="1" customWidth="1"/>
    <col min="13784" max="13789" width="0" style="1" hidden="1" customWidth="1"/>
    <col min="13790" max="13790" width="8.5703125" style="1" customWidth="1"/>
    <col min="13791" max="13796" width="8.85546875" style="1" customWidth="1"/>
    <col min="13797" max="13797" width="9.85546875" style="1" customWidth="1"/>
    <col min="13798" max="13798" width="9.140625" style="1"/>
    <col min="13799" max="13799" width="9.85546875" style="1" customWidth="1"/>
    <col min="13800" max="13800" width="13.7109375" style="1" customWidth="1"/>
    <col min="13801" max="13801" width="12" style="1" customWidth="1"/>
    <col min="13802" max="13802" width="10.140625" style="1" customWidth="1"/>
    <col min="13803" max="13803" width="19.140625" style="1" customWidth="1"/>
    <col min="13804" max="13804" width="13.85546875" style="1" customWidth="1"/>
    <col min="13805" max="13805" width="10.7109375" style="1" customWidth="1"/>
    <col min="13806" max="13806" width="25.28515625" style="1" customWidth="1"/>
    <col min="13807" max="13815" width="10.7109375" style="1" customWidth="1"/>
    <col min="13816" max="13838" width="10.140625" style="1" customWidth="1"/>
    <col min="13839" max="14036" width="9.140625" style="1"/>
    <col min="14037" max="14037" width="11" style="1" customWidth="1"/>
    <col min="14038" max="14038" width="0.5703125" style="1" customWidth="1"/>
    <col min="14039" max="14039" width="26.5703125" style="1" customWidth="1"/>
    <col min="14040" max="14045" width="0" style="1" hidden="1" customWidth="1"/>
    <col min="14046" max="14046" width="8.5703125" style="1" customWidth="1"/>
    <col min="14047" max="14052" width="8.85546875" style="1" customWidth="1"/>
    <col min="14053" max="14053" width="9.85546875" style="1" customWidth="1"/>
    <col min="14054" max="14054" width="9.140625" style="1"/>
    <col min="14055" max="14055" width="9.85546875" style="1" customWidth="1"/>
    <col min="14056" max="14056" width="13.7109375" style="1" customWidth="1"/>
    <col min="14057" max="14057" width="12" style="1" customWidth="1"/>
    <col min="14058" max="14058" width="10.140625" style="1" customWidth="1"/>
    <col min="14059" max="14059" width="19.140625" style="1" customWidth="1"/>
    <col min="14060" max="14060" width="13.85546875" style="1" customWidth="1"/>
    <col min="14061" max="14061" width="10.7109375" style="1" customWidth="1"/>
    <col min="14062" max="14062" width="25.28515625" style="1" customWidth="1"/>
    <col min="14063" max="14071" width="10.7109375" style="1" customWidth="1"/>
    <col min="14072" max="14094" width="10.140625" style="1" customWidth="1"/>
    <col min="14095" max="14292" width="9.140625" style="1"/>
    <col min="14293" max="14293" width="11" style="1" customWidth="1"/>
    <col min="14294" max="14294" width="0.5703125" style="1" customWidth="1"/>
    <col min="14295" max="14295" width="26.5703125" style="1" customWidth="1"/>
    <col min="14296" max="14301" width="0" style="1" hidden="1" customWidth="1"/>
    <col min="14302" max="14302" width="8.5703125" style="1" customWidth="1"/>
    <col min="14303" max="14308" width="8.85546875" style="1" customWidth="1"/>
    <col min="14309" max="14309" width="9.85546875" style="1" customWidth="1"/>
    <col min="14310" max="14310" width="9.140625" style="1"/>
    <col min="14311" max="14311" width="9.85546875" style="1" customWidth="1"/>
    <col min="14312" max="14312" width="13.7109375" style="1" customWidth="1"/>
    <col min="14313" max="14313" width="12" style="1" customWidth="1"/>
    <col min="14314" max="14314" width="10.140625" style="1" customWidth="1"/>
    <col min="14315" max="14315" width="19.140625" style="1" customWidth="1"/>
    <col min="14316" max="14316" width="13.85546875" style="1" customWidth="1"/>
    <col min="14317" max="14317" width="10.7109375" style="1" customWidth="1"/>
    <col min="14318" max="14318" width="25.28515625" style="1" customWidth="1"/>
    <col min="14319" max="14327" width="10.7109375" style="1" customWidth="1"/>
    <col min="14328" max="14350" width="10.140625" style="1" customWidth="1"/>
    <col min="14351" max="14548" width="9.140625" style="1"/>
    <col min="14549" max="14549" width="11" style="1" customWidth="1"/>
    <col min="14550" max="14550" width="0.5703125" style="1" customWidth="1"/>
    <col min="14551" max="14551" width="26.5703125" style="1" customWidth="1"/>
    <col min="14552" max="14557" width="0" style="1" hidden="1" customWidth="1"/>
    <col min="14558" max="14558" width="8.5703125" style="1" customWidth="1"/>
    <col min="14559" max="14564" width="8.85546875" style="1" customWidth="1"/>
    <col min="14565" max="14565" width="9.85546875" style="1" customWidth="1"/>
    <col min="14566" max="14566" width="9.140625" style="1"/>
    <col min="14567" max="14567" width="9.85546875" style="1" customWidth="1"/>
    <col min="14568" max="14568" width="13.7109375" style="1" customWidth="1"/>
    <col min="14569" max="14569" width="12" style="1" customWidth="1"/>
    <col min="14570" max="14570" width="10.140625" style="1" customWidth="1"/>
    <col min="14571" max="14571" width="19.140625" style="1" customWidth="1"/>
    <col min="14572" max="14572" width="13.85546875" style="1" customWidth="1"/>
    <col min="14573" max="14573" width="10.7109375" style="1" customWidth="1"/>
    <col min="14574" max="14574" width="25.28515625" style="1" customWidth="1"/>
    <col min="14575" max="14583" width="10.7109375" style="1" customWidth="1"/>
    <col min="14584" max="14606" width="10.140625" style="1" customWidth="1"/>
    <col min="14607" max="14804" width="9.140625" style="1"/>
    <col min="14805" max="14805" width="11" style="1" customWidth="1"/>
    <col min="14806" max="14806" width="0.5703125" style="1" customWidth="1"/>
    <col min="14807" max="14807" width="26.5703125" style="1" customWidth="1"/>
    <col min="14808" max="14813" width="0" style="1" hidden="1" customWidth="1"/>
    <col min="14814" max="14814" width="8.5703125" style="1" customWidth="1"/>
    <col min="14815" max="14820" width="8.85546875" style="1" customWidth="1"/>
    <col min="14821" max="14821" width="9.85546875" style="1" customWidth="1"/>
    <col min="14822" max="14822" width="9.140625" style="1"/>
    <col min="14823" max="14823" width="9.85546875" style="1" customWidth="1"/>
    <col min="14824" max="14824" width="13.7109375" style="1" customWidth="1"/>
    <col min="14825" max="14825" width="12" style="1" customWidth="1"/>
    <col min="14826" max="14826" width="10.140625" style="1" customWidth="1"/>
    <col min="14827" max="14827" width="19.140625" style="1" customWidth="1"/>
    <col min="14828" max="14828" width="13.85546875" style="1" customWidth="1"/>
    <col min="14829" max="14829" width="10.7109375" style="1" customWidth="1"/>
    <col min="14830" max="14830" width="25.28515625" style="1" customWidth="1"/>
    <col min="14831" max="14839" width="10.7109375" style="1" customWidth="1"/>
    <col min="14840" max="14862" width="10.140625" style="1" customWidth="1"/>
    <col min="14863" max="15060" width="9.140625" style="1"/>
    <col min="15061" max="15061" width="11" style="1" customWidth="1"/>
    <col min="15062" max="15062" width="0.5703125" style="1" customWidth="1"/>
    <col min="15063" max="15063" width="26.5703125" style="1" customWidth="1"/>
    <col min="15064" max="15069" width="0" style="1" hidden="1" customWidth="1"/>
    <col min="15070" max="15070" width="8.5703125" style="1" customWidth="1"/>
    <col min="15071" max="15076" width="8.85546875" style="1" customWidth="1"/>
    <col min="15077" max="15077" width="9.85546875" style="1" customWidth="1"/>
    <col min="15078" max="15078" width="9.140625" style="1"/>
    <col min="15079" max="15079" width="9.85546875" style="1" customWidth="1"/>
    <col min="15080" max="15080" width="13.7109375" style="1" customWidth="1"/>
    <col min="15081" max="15081" width="12" style="1" customWidth="1"/>
    <col min="15082" max="15082" width="10.140625" style="1" customWidth="1"/>
    <col min="15083" max="15083" width="19.140625" style="1" customWidth="1"/>
    <col min="15084" max="15084" width="13.85546875" style="1" customWidth="1"/>
    <col min="15085" max="15085" width="10.7109375" style="1" customWidth="1"/>
    <col min="15086" max="15086" width="25.28515625" style="1" customWidth="1"/>
    <col min="15087" max="15095" width="10.7109375" style="1" customWidth="1"/>
    <col min="15096" max="15118" width="10.140625" style="1" customWidth="1"/>
    <col min="15119" max="15316" width="9.140625" style="1"/>
    <col min="15317" max="15317" width="11" style="1" customWidth="1"/>
    <col min="15318" max="15318" width="0.5703125" style="1" customWidth="1"/>
    <col min="15319" max="15319" width="26.5703125" style="1" customWidth="1"/>
    <col min="15320" max="15325" width="0" style="1" hidden="1" customWidth="1"/>
    <col min="15326" max="15326" width="8.5703125" style="1" customWidth="1"/>
    <col min="15327" max="15332" width="8.85546875" style="1" customWidth="1"/>
    <col min="15333" max="15333" width="9.85546875" style="1" customWidth="1"/>
    <col min="15334" max="15334" width="9.140625" style="1"/>
    <col min="15335" max="15335" width="9.85546875" style="1" customWidth="1"/>
    <col min="15336" max="15336" width="13.7109375" style="1" customWidth="1"/>
    <col min="15337" max="15337" width="12" style="1" customWidth="1"/>
    <col min="15338" max="15338" width="10.140625" style="1" customWidth="1"/>
    <col min="15339" max="15339" width="19.140625" style="1" customWidth="1"/>
    <col min="15340" max="15340" width="13.85546875" style="1" customWidth="1"/>
    <col min="15341" max="15341" width="10.7109375" style="1" customWidth="1"/>
    <col min="15342" max="15342" width="25.28515625" style="1" customWidth="1"/>
    <col min="15343" max="15351" width="10.7109375" style="1" customWidth="1"/>
    <col min="15352" max="15374" width="10.140625" style="1" customWidth="1"/>
    <col min="15375" max="15572" width="9.140625" style="1"/>
    <col min="15573" max="15573" width="11" style="1" customWidth="1"/>
    <col min="15574" max="15574" width="0.5703125" style="1" customWidth="1"/>
    <col min="15575" max="15575" width="26.5703125" style="1" customWidth="1"/>
    <col min="15576" max="15581" width="0" style="1" hidden="1" customWidth="1"/>
    <col min="15582" max="15582" width="8.5703125" style="1" customWidth="1"/>
    <col min="15583" max="15588" width="8.85546875" style="1" customWidth="1"/>
    <col min="15589" max="15589" width="9.85546875" style="1" customWidth="1"/>
    <col min="15590" max="15590" width="9.140625" style="1"/>
    <col min="15591" max="15591" width="9.85546875" style="1" customWidth="1"/>
    <col min="15592" max="15592" width="13.7109375" style="1" customWidth="1"/>
    <col min="15593" max="15593" width="12" style="1" customWidth="1"/>
    <col min="15594" max="15594" width="10.140625" style="1" customWidth="1"/>
    <col min="15595" max="15595" width="19.140625" style="1" customWidth="1"/>
    <col min="15596" max="15596" width="13.85546875" style="1" customWidth="1"/>
    <col min="15597" max="15597" width="10.7109375" style="1" customWidth="1"/>
    <col min="15598" max="15598" width="25.28515625" style="1" customWidth="1"/>
    <col min="15599" max="15607" width="10.7109375" style="1" customWidth="1"/>
    <col min="15608" max="15630" width="10.140625" style="1" customWidth="1"/>
    <col min="15631" max="15828" width="9.140625" style="1"/>
    <col min="15829" max="15829" width="11" style="1" customWidth="1"/>
    <col min="15830" max="15830" width="0.5703125" style="1" customWidth="1"/>
    <col min="15831" max="15831" width="26.5703125" style="1" customWidth="1"/>
    <col min="15832" max="15837" width="0" style="1" hidden="1" customWidth="1"/>
    <col min="15838" max="15838" width="8.5703125" style="1" customWidth="1"/>
    <col min="15839" max="15844" width="8.85546875" style="1" customWidth="1"/>
    <col min="15845" max="15845" width="9.85546875" style="1" customWidth="1"/>
    <col min="15846" max="15846" width="9.140625" style="1"/>
    <col min="15847" max="15847" width="9.85546875" style="1" customWidth="1"/>
    <col min="15848" max="15848" width="13.7109375" style="1" customWidth="1"/>
    <col min="15849" max="15849" width="12" style="1" customWidth="1"/>
    <col min="15850" max="15850" width="10.140625" style="1" customWidth="1"/>
    <col min="15851" max="15851" width="19.140625" style="1" customWidth="1"/>
    <col min="15852" max="15852" width="13.85546875" style="1" customWidth="1"/>
    <col min="15853" max="15853" width="10.7109375" style="1" customWidth="1"/>
    <col min="15854" max="15854" width="25.28515625" style="1" customWidth="1"/>
    <col min="15855" max="15863" width="10.7109375" style="1" customWidth="1"/>
    <col min="15864" max="15886" width="10.140625" style="1" customWidth="1"/>
    <col min="15887" max="16084" width="9.140625" style="1"/>
    <col min="16085" max="16085" width="11" style="1" customWidth="1"/>
    <col min="16086" max="16086" width="0.5703125" style="1" customWidth="1"/>
    <col min="16087" max="16087" width="26.5703125" style="1" customWidth="1"/>
    <col min="16088" max="16093" width="0" style="1" hidden="1" customWidth="1"/>
    <col min="16094" max="16094" width="8.5703125" style="1" customWidth="1"/>
    <col min="16095" max="16100" width="8.85546875" style="1" customWidth="1"/>
    <col min="16101" max="16101" width="9.85546875" style="1" customWidth="1"/>
    <col min="16102" max="16102" width="9.140625" style="1"/>
    <col min="16103" max="16103" width="9.85546875" style="1" customWidth="1"/>
    <col min="16104" max="16104" width="13.7109375" style="1" customWidth="1"/>
    <col min="16105" max="16105" width="12" style="1" customWidth="1"/>
    <col min="16106" max="16106" width="10.140625" style="1" customWidth="1"/>
    <col min="16107" max="16107" width="19.140625" style="1" customWidth="1"/>
    <col min="16108" max="16108" width="13.85546875" style="1" customWidth="1"/>
    <col min="16109" max="16109" width="10.7109375" style="1" customWidth="1"/>
    <col min="16110" max="16110" width="25.28515625" style="1" customWidth="1"/>
    <col min="16111" max="16119" width="10.7109375" style="1" customWidth="1"/>
    <col min="16120" max="16142" width="10.140625" style="1" customWidth="1"/>
    <col min="16143" max="16384" width="9.140625" style="1"/>
  </cols>
  <sheetData>
    <row r="1" spans="1:12" x14ac:dyDescent="0.2">
      <c r="J1" s="2">
        <f ca="1">NOW()</f>
        <v>44762.373499652778</v>
      </c>
    </row>
    <row r="2" spans="1:12" ht="18.75" customHeight="1" x14ac:dyDescent="0.3">
      <c r="A2" s="3" t="s">
        <v>88</v>
      </c>
      <c r="B2" s="4"/>
      <c r="C2" s="4"/>
      <c r="D2" s="4"/>
      <c r="E2" s="4"/>
      <c r="F2" s="4"/>
      <c r="G2" s="4"/>
      <c r="H2" s="4"/>
      <c r="I2" s="68">
        <v>44300</v>
      </c>
      <c r="J2" s="69"/>
      <c r="K2" s="5"/>
      <c r="L2" s="5"/>
    </row>
    <row r="3" spans="1:12" ht="21.75" customHeight="1" x14ac:dyDescent="0.3">
      <c r="A3" s="3" t="s">
        <v>86</v>
      </c>
      <c r="B3" s="4"/>
      <c r="C3" s="4"/>
      <c r="D3" s="4"/>
      <c r="E3" s="4"/>
      <c r="F3" s="4"/>
      <c r="G3" s="4"/>
      <c r="H3" s="4"/>
      <c r="I3" s="69"/>
      <c r="J3" s="69"/>
      <c r="K3" s="5"/>
      <c r="L3" s="5"/>
    </row>
    <row r="4" spans="1:12" ht="18.75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70"/>
      <c r="J4" s="70"/>
    </row>
    <row r="5" spans="1:12" ht="52.5" customHeight="1" x14ac:dyDescent="0.25">
      <c r="A5" s="7"/>
      <c r="B5" s="8"/>
      <c r="C5" s="8"/>
      <c r="D5" s="8"/>
      <c r="E5" s="8"/>
      <c r="F5" s="8"/>
      <c r="G5" s="8"/>
      <c r="H5" s="9"/>
      <c r="I5" s="71" t="s">
        <v>1</v>
      </c>
      <c r="J5" s="72"/>
      <c r="K5" s="53" t="s">
        <v>2</v>
      </c>
      <c r="L5" s="54"/>
    </row>
    <row r="6" spans="1:12" s="16" customFormat="1" x14ac:dyDescent="0.2">
      <c r="A6" s="11" t="s">
        <v>4</v>
      </c>
      <c r="B6" s="6">
        <v>2015</v>
      </c>
      <c r="C6" s="6">
        <v>2020</v>
      </c>
      <c r="D6" s="12">
        <v>2025</v>
      </c>
      <c r="E6" s="12">
        <v>2030</v>
      </c>
      <c r="F6" s="12">
        <v>2035</v>
      </c>
      <c r="G6" s="12">
        <v>2040</v>
      </c>
      <c r="H6" s="12">
        <v>2045</v>
      </c>
      <c r="I6" s="13" t="s">
        <v>5</v>
      </c>
      <c r="J6" s="14" t="s">
        <v>3</v>
      </c>
      <c r="K6" s="55" t="s">
        <v>6</v>
      </c>
      <c r="L6" s="6"/>
    </row>
    <row r="7" spans="1:12" x14ac:dyDescent="0.2">
      <c r="A7" s="19"/>
      <c r="I7" s="20"/>
      <c r="J7" s="21"/>
      <c r="K7" s="21"/>
    </row>
    <row r="8" spans="1:12" s="16" customFormat="1" x14ac:dyDescent="0.2">
      <c r="A8" s="19" t="s">
        <v>9</v>
      </c>
      <c r="B8" s="17">
        <v>672.23</v>
      </c>
      <c r="C8" s="17">
        <v>729.49900000000002</v>
      </c>
      <c r="D8" s="17">
        <v>787.04499999999996</v>
      </c>
      <c r="E8" s="17">
        <v>842.09</v>
      </c>
      <c r="F8" s="17">
        <v>893.89499999999998</v>
      </c>
      <c r="G8" s="17">
        <v>940.68399999999997</v>
      </c>
      <c r="H8" s="17">
        <v>987.21</v>
      </c>
      <c r="I8" s="26">
        <f>H8-B8</f>
        <v>314.98</v>
      </c>
      <c r="J8" s="27">
        <f>I8/B8</f>
        <v>0.46855986790235488</v>
      </c>
      <c r="K8" s="27">
        <f>I8/I63</f>
        <v>0.19746476754099984</v>
      </c>
      <c r="L8" s="30"/>
    </row>
    <row r="9" spans="1:12" s="31" customFormat="1" x14ac:dyDescent="0.2">
      <c r="A9" s="19" t="s">
        <v>58</v>
      </c>
      <c r="B9" s="17">
        <v>219.09200000000001</v>
      </c>
      <c r="C9" s="17">
        <v>231.24</v>
      </c>
      <c r="D9" s="17">
        <v>249.21799999999999</v>
      </c>
      <c r="E9" s="17">
        <v>261.62900000000002</v>
      </c>
      <c r="F9" s="17">
        <v>273.86200000000002</v>
      </c>
      <c r="G9" s="17">
        <v>287.21699999999998</v>
      </c>
      <c r="H9" s="17">
        <v>299.52600000000001</v>
      </c>
      <c r="I9" s="26">
        <f>H9-B9</f>
        <v>80.433999999999997</v>
      </c>
      <c r="J9" s="27">
        <f>I9/B9</f>
        <v>0.36712431307395976</v>
      </c>
      <c r="K9" s="27">
        <f>I9/I63</f>
        <v>5.0425046391493998E-2</v>
      </c>
      <c r="L9" s="30"/>
    </row>
    <row r="10" spans="1:12" s="16" customFormat="1" x14ac:dyDescent="0.2">
      <c r="A10" s="19" t="s">
        <v>13</v>
      </c>
      <c r="B10" s="17">
        <v>147.83500000000001</v>
      </c>
      <c r="C10" s="17">
        <v>169.51499999999999</v>
      </c>
      <c r="D10" s="17">
        <v>185.536</v>
      </c>
      <c r="E10" s="17">
        <v>197.72200000000001</v>
      </c>
      <c r="F10" s="17">
        <v>207.441</v>
      </c>
      <c r="G10" s="17">
        <v>217.26499999999999</v>
      </c>
      <c r="H10" s="17">
        <v>231.80199999999999</v>
      </c>
      <c r="I10" s="26">
        <f>H10-B10</f>
        <v>83.966999999999985</v>
      </c>
      <c r="J10" s="27">
        <f>I10/B10</f>
        <v>0.56797781310244511</v>
      </c>
      <c r="K10" s="27">
        <f>I10/I63</f>
        <v>5.2639926776668775E-2</v>
      </c>
      <c r="L10" s="30"/>
    </row>
    <row r="11" spans="1:12" x14ac:dyDescent="0.2">
      <c r="A11" s="19"/>
      <c r="B11" s="17"/>
      <c r="C11" s="17"/>
      <c r="D11" s="17"/>
      <c r="E11" s="17"/>
      <c r="F11" s="17"/>
      <c r="G11" s="17"/>
      <c r="H11" s="17"/>
      <c r="I11" s="24"/>
      <c r="J11" s="32"/>
      <c r="K11" s="32"/>
      <c r="L11" s="18"/>
    </row>
    <row r="12" spans="1:12" s="16" customFormat="1" x14ac:dyDescent="0.2">
      <c r="A12" s="56" t="s">
        <v>26</v>
      </c>
      <c r="B12" s="29">
        <f t="shared" ref="B12:H12" si="0">SUM(B8:B10)</f>
        <v>1039.1569999999999</v>
      </c>
      <c r="C12" s="29">
        <f t="shared" si="0"/>
        <v>1130.2539999999999</v>
      </c>
      <c r="D12" s="29">
        <f t="shared" si="0"/>
        <v>1221.799</v>
      </c>
      <c r="E12" s="29">
        <f t="shared" si="0"/>
        <v>1301.441</v>
      </c>
      <c r="F12" s="29">
        <f t="shared" si="0"/>
        <v>1375.1980000000001</v>
      </c>
      <c r="G12" s="29">
        <f t="shared" si="0"/>
        <v>1445.1659999999997</v>
      </c>
      <c r="H12" s="29">
        <f t="shared" si="0"/>
        <v>1518.538</v>
      </c>
      <c r="I12" s="26">
        <f>H12-B12</f>
        <v>479.38100000000009</v>
      </c>
      <c r="J12" s="27">
        <f>I12/B12</f>
        <v>0.46131720230917955</v>
      </c>
      <c r="K12" s="27">
        <f>I12/I63</f>
        <v>0.30052974070916266</v>
      </c>
      <c r="L12" s="30"/>
    </row>
    <row r="13" spans="1:12" x14ac:dyDescent="0.2">
      <c r="A13" s="19"/>
      <c r="B13" s="17"/>
      <c r="C13" s="17"/>
      <c r="D13" s="17"/>
      <c r="E13" s="17"/>
      <c r="F13" s="17"/>
      <c r="G13" s="17"/>
      <c r="H13" s="17"/>
      <c r="I13" s="24"/>
      <c r="J13" s="32"/>
      <c r="K13" s="32"/>
      <c r="L13" s="18"/>
    </row>
    <row r="14" spans="1:12" s="16" customFormat="1" x14ac:dyDescent="0.2">
      <c r="A14" s="19" t="s">
        <v>16</v>
      </c>
      <c r="B14" s="17">
        <v>1015.2670000000001</v>
      </c>
      <c r="C14" s="17">
        <v>1051.9829999999999</v>
      </c>
      <c r="D14" s="17">
        <v>1087.2860000000001</v>
      </c>
      <c r="E14" s="17">
        <v>1128.7860000000001</v>
      </c>
      <c r="F14" s="17">
        <v>1167.6980000000001</v>
      </c>
      <c r="G14" s="17">
        <v>1197.1410000000001</v>
      </c>
      <c r="H14" s="17">
        <v>1223.3389999999999</v>
      </c>
      <c r="I14" s="26">
        <f t="shared" ref="I14:I20" si="1">H14-B14</f>
        <v>208.07199999999989</v>
      </c>
      <c r="J14" s="27">
        <f t="shared" ref="J14:J20" si="2">I14/B14</f>
        <v>0.20494313318565449</v>
      </c>
      <c r="K14" s="27">
        <f>I14/I63</f>
        <v>0.13044285069461839</v>
      </c>
      <c r="L14" s="30"/>
    </row>
    <row r="15" spans="1:12" s="16" customFormat="1" x14ac:dyDescent="0.2">
      <c r="A15" s="19" t="s">
        <v>59</v>
      </c>
      <c r="B15" s="17">
        <v>66.295000000000002</v>
      </c>
      <c r="C15" s="17">
        <v>72.212999999999994</v>
      </c>
      <c r="D15" s="34">
        <v>78.242000000000004</v>
      </c>
      <c r="E15" s="34">
        <v>83.326999999999998</v>
      </c>
      <c r="F15" s="34">
        <v>86.728999999999999</v>
      </c>
      <c r="G15" s="34">
        <v>91.808999999999997</v>
      </c>
      <c r="H15" s="17">
        <v>96.072999999999993</v>
      </c>
      <c r="I15" s="26">
        <f t="shared" si="1"/>
        <v>29.777999999999992</v>
      </c>
      <c r="J15" s="27">
        <f t="shared" si="2"/>
        <v>0.44917414586318716</v>
      </c>
      <c r="K15" s="27">
        <f>I15/I63</f>
        <v>1.8668187973318595E-2</v>
      </c>
      <c r="L15" s="30"/>
    </row>
    <row r="16" spans="1:12" s="16" customFormat="1" x14ac:dyDescent="0.2">
      <c r="A16" s="19" t="s">
        <v>19</v>
      </c>
      <c r="B16" s="17">
        <v>67.099000000000004</v>
      </c>
      <c r="C16" s="17">
        <v>70.676000000000002</v>
      </c>
      <c r="D16" s="34">
        <v>74.593999999999994</v>
      </c>
      <c r="E16" s="34">
        <v>78.718000000000004</v>
      </c>
      <c r="F16" s="34">
        <v>82.415999999999997</v>
      </c>
      <c r="G16" s="34">
        <v>86.128</v>
      </c>
      <c r="H16" s="17">
        <v>89.257999999999996</v>
      </c>
      <c r="I16" s="26">
        <f t="shared" si="1"/>
        <v>22.158999999999992</v>
      </c>
      <c r="J16" s="27">
        <f t="shared" si="2"/>
        <v>0.3302433717343029</v>
      </c>
      <c r="K16" s="27">
        <f>I16/I63</f>
        <v>1.3891744821706183E-2</v>
      </c>
      <c r="L16" s="30"/>
    </row>
    <row r="17" spans="1:12" s="31" customFormat="1" x14ac:dyDescent="0.2">
      <c r="A17" s="19" t="s">
        <v>60</v>
      </c>
      <c r="B17" s="17">
        <v>904.43</v>
      </c>
      <c r="C17" s="17">
        <v>923.14400000000001</v>
      </c>
      <c r="D17" s="17">
        <v>938.02300000000002</v>
      </c>
      <c r="E17" s="17">
        <v>952.95500000000004</v>
      </c>
      <c r="F17" s="17">
        <v>967.84199999999998</v>
      </c>
      <c r="G17" s="17">
        <v>982.76700000000005</v>
      </c>
      <c r="H17" s="17">
        <v>995.87400000000002</v>
      </c>
      <c r="I17" s="26">
        <f t="shared" si="1"/>
        <v>91.444000000000074</v>
      </c>
      <c r="J17" s="27">
        <f t="shared" si="2"/>
        <v>0.10110677443251559</v>
      </c>
      <c r="K17" s="27">
        <f>I17/I63</f>
        <v>5.7327348412658595E-2</v>
      </c>
      <c r="L17" s="30"/>
    </row>
    <row r="18" spans="1:12" s="16" customFormat="1" x14ac:dyDescent="0.2">
      <c r="A18" s="19" t="s">
        <v>24</v>
      </c>
      <c r="B18" s="17">
        <v>1125.3879999999999</v>
      </c>
      <c r="C18" s="17">
        <v>1172.3869999999999</v>
      </c>
      <c r="D18" s="17">
        <v>1207.759</v>
      </c>
      <c r="E18" s="17">
        <v>1255.74</v>
      </c>
      <c r="F18" s="17">
        <v>1311.998</v>
      </c>
      <c r="G18" s="17">
        <v>1363.818</v>
      </c>
      <c r="H18" s="17">
        <v>1405.914</v>
      </c>
      <c r="I18" s="26">
        <f t="shared" si="1"/>
        <v>280.52600000000007</v>
      </c>
      <c r="J18" s="27">
        <f t="shared" si="2"/>
        <v>0.2492704738276933</v>
      </c>
      <c r="K18" s="27">
        <f>I18/I63</f>
        <v>0.17586513867295236</v>
      </c>
      <c r="L18" s="30"/>
    </row>
    <row r="19" spans="1:12" s="16" customFormat="1" x14ac:dyDescent="0.2">
      <c r="A19" s="19" t="s">
        <v>10</v>
      </c>
      <c r="B19" s="17">
        <v>24.056999999999999</v>
      </c>
      <c r="C19" s="17">
        <v>25.588000000000001</v>
      </c>
      <c r="D19" s="17">
        <v>29.233000000000001</v>
      </c>
      <c r="E19" s="17">
        <v>31.565999999999999</v>
      </c>
      <c r="F19" s="17">
        <v>32.741</v>
      </c>
      <c r="G19" s="17">
        <v>33.93</v>
      </c>
      <c r="H19" s="17">
        <v>35.158000000000001</v>
      </c>
      <c r="I19" s="26">
        <f t="shared" si="1"/>
        <v>11.101000000000003</v>
      </c>
      <c r="J19" s="27">
        <f t="shared" si="2"/>
        <v>0.46144573305067144</v>
      </c>
      <c r="K19" s="27">
        <f>I19/I63</f>
        <v>6.9593510206128638E-3</v>
      </c>
      <c r="L19" s="30"/>
    </row>
    <row r="20" spans="1:12" s="16" customFormat="1" x14ac:dyDescent="0.2">
      <c r="A20" s="19" t="s">
        <v>8</v>
      </c>
      <c r="B20" s="17">
        <v>13.63</v>
      </c>
      <c r="C20" s="17">
        <v>15.583</v>
      </c>
      <c r="D20" s="17">
        <v>18.356999999999999</v>
      </c>
      <c r="E20" s="17">
        <v>20.795999999999999</v>
      </c>
      <c r="F20" s="17">
        <v>22.341999999999999</v>
      </c>
      <c r="G20" s="17">
        <v>23.449000000000002</v>
      </c>
      <c r="H20" s="17">
        <v>24.47</v>
      </c>
      <c r="I20" s="26">
        <f t="shared" si="1"/>
        <v>10.839999999999998</v>
      </c>
      <c r="J20" s="27">
        <f t="shared" si="2"/>
        <v>0.79530447542186333</v>
      </c>
      <c r="K20" s="27">
        <f>I20/I63</f>
        <v>6.795726967250104E-3</v>
      </c>
      <c r="L20" s="30"/>
    </row>
    <row r="21" spans="1:12" s="16" customFormat="1" x14ac:dyDescent="0.2">
      <c r="A21" s="56"/>
      <c r="B21" s="17"/>
      <c r="C21" s="17"/>
      <c r="D21" s="17"/>
      <c r="E21" s="17"/>
      <c r="F21" s="17"/>
      <c r="G21" s="17"/>
      <c r="H21" s="17"/>
      <c r="I21" s="26"/>
      <c r="J21" s="27"/>
      <c r="K21" s="27"/>
      <c r="L21" s="30"/>
    </row>
    <row r="22" spans="1:12" s="16" customFormat="1" x14ac:dyDescent="0.2">
      <c r="A22" s="56" t="s">
        <v>25</v>
      </c>
      <c r="B22" s="29">
        <f t="shared" ref="B22:H22" si="3">SUM(B14,B17,B18,B19,B20)</f>
        <v>3082.7719999999999</v>
      </c>
      <c r="C22" s="29">
        <f t="shared" si="3"/>
        <v>3188.6850000000004</v>
      </c>
      <c r="D22" s="29">
        <f t="shared" si="3"/>
        <v>3280.6580000000004</v>
      </c>
      <c r="E22" s="29">
        <f t="shared" si="3"/>
        <v>3389.8429999999994</v>
      </c>
      <c r="F22" s="29">
        <f t="shared" si="3"/>
        <v>3502.6210000000001</v>
      </c>
      <c r="G22" s="29">
        <f t="shared" si="3"/>
        <v>3601.1050000000005</v>
      </c>
      <c r="H22" s="29">
        <f t="shared" si="3"/>
        <v>3684.7549999999992</v>
      </c>
      <c r="I22" s="26">
        <f>H22-B22</f>
        <v>601.98299999999927</v>
      </c>
      <c r="J22" s="27">
        <f>I22/B22</f>
        <v>0.19527328002200595</v>
      </c>
      <c r="K22" s="27">
        <f>I22/I63</f>
        <v>0.37739041576809179</v>
      </c>
      <c r="L22" s="30"/>
    </row>
    <row r="23" spans="1:12" x14ac:dyDescent="0.2">
      <c r="A23" s="19"/>
      <c r="B23" s="17"/>
      <c r="C23" s="17"/>
      <c r="D23" s="17"/>
      <c r="E23" s="17"/>
      <c r="F23" s="17"/>
      <c r="G23" s="17"/>
      <c r="H23" s="17"/>
      <c r="I23" s="24"/>
      <c r="J23" s="32"/>
      <c r="K23" s="32"/>
      <c r="L23" s="18"/>
    </row>
    <row r="24" spans="1:12" s="16" customFormat="1" x14ac:dyDescent="0.2">
      <c r="A24" s="19" t="s">
        <v>22</v>
      </c>
      <c r="B24" s="17">
        <v>368.65300000000002</v>
      </c>
      <c r="C24" s="17">
        <v>423.04399999999998</v>
      </c>
      <c r="D24" s="17">
        <v>466.86</v>
      </c>
      <c r="E24" s="17">
        <v>508.36200000000002</v>
      </c>
      <c r="F24" s="17">
        <v>526.49900000000002</v>
      </c>
      <c r="G24" s="17">
        <v>539.245</v>
      </c>
      <c r="H24" s="17">
        <v>548.21100000000001</v>
      </c>
      <c r="I24" s="26">
        <f t="shared" ref="I24:I30" si="4">H24-B24</f>
        <v>179.55799999999999</v>
      </c>
      <c r="J24" s="27">
        <f t="shared" ref="J24:J30" si="5">I24/B24</f>
        <v>0.48706507203250748</v>
      </c>
      <c r="K24" s="27">
        <f>I24/I63</f>
        <v>0.11256707959275779</v>
      </c>
      <c r="L24" s="30"/>
    </row>
    <row r="25" spans="1:12" s="31" customFormat="1" x14ac:dyDescent="0.2">
      <c r="A25" s="19" t="s">
        <v>20</v>
      </c>
      <c r="B25" s="17">
        <v>444.83300000000003</v>
      </c>
      <c r="C25" s="17">
        <v>468.351</v>
      </c>
      <c r="D25" s="17">
        <v>504.23399999999998</v>
      </c>
      <c r="E25" s="17">
        <v>530.27800000000002</v>
      </c>
      <c r="F25" s="17">
        <v>551.55200000000002</v>
      </c>
      <c r="G25" s="17">
        <v>569.15300000000002</v>
      </c>
      <c r="H25" s="17">
        <v>582.72199999999998</v>
      </c>
      <c r="I25" s="26">
        <f t="shared" si="4"/>
        <v>137.88899999999995</v>
      </c>
      <c r="J25" s="27">
        <f t="shared" si="5"/>
        <v>0.30997925064012777</v>
      </c>
      <c r="K25" s="27">
        <f>I25/I63</f>
        <v>8.6444280054165087E-2</v>
      </c>
      <c r="L25" s="30"/>
    </row>
    <row r="26" spans="1:12" s="16" customFormat="1" x14ac:dyDescent="0.2">
      <c r="A26" s="19" t="s">
        <v>12</v>
      </c>
      <c r="B26" s="17">
        <v>41.457999999999998</v>
      </c>
      <c r="C26" s="17">
        <v>42.603999999999999</v>
      </c>
      <c r="D26" s="17">
        <v>45.253</v>
      </c>
      <c r="E26" s="17">
        <v>46.698999999999998</v>
      </c>
      <c r="F26" s="17">
        <v>48.146999999999998</v>
      </c>
      <c r="G26" s="17">
        <v>49.241999999999997</v>
      </c>
      <c r="H26" s="17">
        <v>50.337000000000003</v>
      </c>
      <c r="I26" s="26">
        <f t="shared" si="4"/>
        <v>8.8790000000000049</v>
      </c>
      <c r="J26" s="27">
        <f t="shared" si="5"/>
        <v>0.21416855612909463</v>
      </c>
      <c r="K26" s="27">
        <f>I26/I63</f>
        <v>5.5663523747429633E-3</v>
      </c>
      <c r="L26" s="30"/>
    </row>
    <row r="27" spans="1:12" s="16" customFormat="1" x14ac:dyDescent="0.2">
      <c r="A27" s="19" t="s">
        <v>7</v>
      </c>
      <c r="B27" s="17">
        <v>14.273</v>
      </c>
      <c r="C27" s="17">
        <v>15.864000000000001</v>
      </c>
      <c r="D27" s="17">
        <v>15.864000000000001</v>
      </c>
      <c r="E27" s="17">
        <v>15.864000000000001</v>
      </c>
      <c r="F27" s="17">
        <v>15.864000000000001</v>
      </c>
      <c r="G27" s="17">
        <v>15.864000000000001</v>
      </c>
      <c r="H27" s="17">
        <v>15.864000000000001</v>
      </c>
      <c r="I27" s="26">
        <f t="shared" si="4"/>
        <v>1.5910000000000011</v>
      </c>
      <c r="J27" s="27">
        <f t="shared" si="5"/>
        <v>0.11146920759475941</v>
      </c>
      <c r="K27" s="27">
        <f>I27/I63</f>
        <v>9.97417122222779E-4</v>
      </c>
      <c r="L27" s="30"/>
    </row>
    <row r="28" spans="1:12" s="16" customFormat="1" x14ac:dyDescent="0.2">
      <c r="A28" s="19" t="s">
        <v>14</v>
      </c>
      <c r="B28" s="17">
        <v>150.78100000000001</v>
      </c>
      <c r="C28" s="17">
        <v>167.036</v>
      </c>
      <c r="D28" s="17">
        <v>178.238</v>
      </c>
      <c r="E28" s="17">
        <v>194.67099999999999</v>
      </c>
      <c r="F28" s="17">
        <v>207.51900000000001</v>
      </c>
      <c r="G28" s="17">
        <v>218.57499999999999</v>
      </c>
      <c r="H28" s="17">
        <v>236.47900000000001</v>
      </c>
      <c r="I28" s="26">
        <f t="shared" si="4"/>
        <v>85.698000000000008</v>
      </c>
      <c r="J28" s="27">
        <f t="shared" si="5"/>
        <v>0.56836073510588203</v>
      </c>
      <c r="K28" s="27">
        <f>I28/I63</f>
        <v>5.3725111590350517E-2</v>
      </c>
      <c r="L28" s="30"/>
    </row>
    <row r="29" spans="1:12" s="31" customFormat="1" x14ac:dyDescent="0.2">
      <c r="A29" s="19" t="s">
        <v>17</v>
      </c>
      <c r="B29" s="17">
        <v>246.499</v>
      </c>
      <c r="C29" s="17">
        <v>263.94499999999999</v>
      </c>
      <c r="D29" s="17">
        <v>284.26900000000001</v>
      </c>
      <c r="E29" s="17">
        <v>304.452</v>
      </c>
      <c r="F29" s="17">
        <v>320.24599999999998</v>
      </c>
      <c r="G29" s="17">
        <v>334.56599999999997</v>
      </c>
      <c r="H29" s="17">
        <v>346.64</v>
      </c>
      <c r="I29" s="26">
        <f t="shared" si="4"/>
        <v>100.14099999999999</v>
      </c>
      <c r="J29" s="27">
        <f t="shared" si="5"/>
        <v>0.40625316938405426</v>
      </c>
      <c r="K29" s="27">
        <f>I29/I63</f>
        <v>6.2779602788504862E-2</v>
      </c>
      <c r="L29" s="30"/>
    </row>
    <row r="30" spans="1:12" x14ac:dyDescent="0.2">
      <c r="A30" s="19" t="s">
        <v>61</v>
      </c>
      <c r="B30" s="36">
        <v>70.427999999999997</v>
      </c>
      <c r="C30" s="36">
        <v>73.623000000000005</v>
      </c>
      <c r="D30" s="36">
        <v>77.450999999999993</v>
      </c>
      <c r="E30" s="36">
        <v>82.097999999999999</v>
      </c>
      <c r="F30" s="36">
        <v>86.86</v>
      </c>
      <c r="G30" s="36">
        <v>91.724000000000004</v>
      </c>
      <c r="H30" s="17">
        <v>96.218000000000004</v>
      </c>
      <c r="I30" s="26">
        <f t="shared" si="4"/>
        <v>25.790000000000006</v>
      </c>
      <c r="J30" s="27">
        <f t="shared" si="5"/>
        <v>0.3661895836883059</v>
      </c>
      <c r="K30" s="27">
        <f>I30/I63</f>
        <v>1.6168062590902237E-2</v>
      </c>
      <c r="L30" s="30"/>
    </row>
    <row r="31" spans="1:12" x14ac:dyDescent="0.2">
      <c r="A31" s="19"/>
      <c r="B31" s="17"/>
      <c r="C31" s="17"/>
      <c r="D31" s="17"/>
      <c r="E31" s="17"/>
      <c r="F31" s="17"/>
      <c r="G31" s="17"/>
      <c r="H31" s="17"/>
      <c r="I31" s="24"/>
      <c r="J31" s="21"/>
      <c r="K31" s="21"/>
    </row>
    <row r="32" spans="1:12" x14ac:dyDescent="0.2">
      <c r="A32" s="56" t="s">
        <v>62</v>
      </c>
      <c r="B32" s="29">
        <f t="shared" ref="B32:H32" si="6">SUM(B24,B25,B26,B27,B28,B29)</f>
        <v>1266.4970000000001</v>
      </c>
      <c r="C32" s="29">
        <f t="shared" si="6"/>
        <v>1380.8440000000001</v>
      </c>
      <c r="D32" s="29">
        <f t="shared" si="6"/>
        <v>1494.7180000000001</v>
      </c>
      <c r="E32" s="29">
        <f t="shared" si="6"/>
        <v>1600.3260000000002</v>
      </c>
      <c r="F32" s="29">
        <f t="shared" si="6"/>
        <v>1669.8269999999998</v>
      </c>
      <c r="G32" s="29">
        <f t="shared" si="6"/>
        <v>1726.6450000000002</v>
      </c>
      <c r="H32" s="29">
        <f t="shared" si="6"/>
        <v>1780.2530000000002</v>
      </c>
      <c r="I32" s="26">
        <f>H32-B32</f>
        <v>513.75600000000009</v>
      </c>
      <c r="J32" s="27">
        <f>I32/B32</f>
        <v>0.40565117801305495</v>
      </c>
      <c r="K32" s="27">
        <f>I32/I63</f>
        <v>0.3220798435227441</v>
      </c>
      <c r="L32" s="30"/>
    </row>
    <row r="33" spans="1:12" x14ac:dyDescent="0.2">
      <c r="A33" s="56"/>
      <c r="B33" s="29"/>
      <c r="C33" s="29"/>
      <c r="D33" s="29"/>
      <c r="E33" s="29"/>
      <c r="F33" s="29"/>
      <c r="G33" s="29"/>
      <c r="H33" s="29"/>
      <c r="I33" s="26"/>
      <c r="J33" s="27"/>
      <c r="K33" s="27"/>
      <c r="L33" s="30"/>
    </row>
    <row r="34" spans="1:12" ht="12.75" customHeight="1" x14ac:dyDescent="0.2">
      <c r="A34" s="19" t="s">
        <v>63</v>
      </c>
      <c r="B34" s="17">
        <v>564.41899999999998</v>
      </c>
      <c r="C34" s="17">
        <v>578.88099999999997</v>
      </c>
      <c r="D34" s="17">
        <v>594.99599999999998</v>
      </c>
      <c r="E34" s="17">
        <v>608.99199999999996</v>
      </c>
      <c r="F34" s="17">
        <v>620.35299999999995</v>
      </c>
      <c r="G34" s="17">
        <v>632.19399999999996</v>
      </c>
      <c r="H34" s="17">
        <v>645.19399999999996</v>
      </c>
      <c r="I34" s="26">
        <f>H34-B34</f>
        <v>80.774999999999977</v>
      </c>
      <c r="J34" s="27">
        <f>I34/B34</f>
        <v>0.14311176625875455</v>
      </c>
      <c r="K34" s="57" t="s">
        <v>30</v>
      </c>
      <c r="L34" s="58"/>
    </row>
    <row r="35" spans="1:12" ht="12.75" customHeight="1" x14ac:dyDescent="0.2">
      <c r="A35" s="19" t="s">
        <v>64</v>
      </c>
      <c r="B35" s="17">
        <v>167.547</v>
      </c>
      <c r="C35" s="17">
        <v>169.197</v>
      </c>
      <c r="D35" s="17">
        <v>171.70400000000001</v>
      </c>
      <c r="E35" s="17">
        <v>175.15199999999999</v>
      </c>
      <c r="F35" s="17">
        <v>178.50299999999999</v>
      </c>
      <c r="G35" s="17">
        <v>181.80199999999999</v>
      </c>
      <c r="H35" s="17">
        <v>185.15</v>
      </c>
      <c r="I35" s="26">
        <f>H35-B35</f>
        <v>17.603000000000009</v>
      </c>
      <c r="J35" s="27">
        <f>I35/B35</f>
        <v>0.10506305693327847</v>
      </c>
      <c r="K35" s="57" t="s">
        <v>30</v>
      </c>
      <c r="L35" s="58"/>
    </row>
    <row r="36" spans="1:12" ht="12.75" customHeight="1" x14ac:dyDescent="0.2">
      <c r="A36" s="19" t="s">
        <v>65</v>
      </c>
      <c r="B36" s="17">
        <v>313.35899999999998</v>
      </c>
      <c r="C36" s="17">
        <v>329.98599999999999</v>
      </c>
      <c r="D36" s="17">
        <v>346.14699999999999</v>
      </c>
      <c r="E36" s="17">
        <v>358.85599999999999</v>
      </c>
      <c r="F36" s="17">
        <v>366.64100000000002</v>
      </c>
      <c r="G36" s="17">
        <v>370.82299999999998</v>
      </c>
      <c r="H36" s="17">
        <v>371.22199999999998</v>
      </c>
      <c r="I36" s="26">
        <f>H36-B36</f>
        <v>57.863</v>
      </c>
      <c r="J36" s="27">
        <f>I36/B36</f>
        <v>0.18465402302151845</v>
      </c>
      <c r="K36" s="57" t="s">
        <v>30</v>
      </c>
      <c r="L36" s="58"/>
    </row>
    <row r="37" spans="1:12" x14ac:dyDescent="0.2">
      <c r="A37" s="56"/>
      <c r="B37" s="29"/>
      <c r="C37" s="29"/>
      <c r="D37" s="29"/>
      <c r="E37" s="29"/>
      <c r="F37" s="29"/>
      <c r="G37" s="29"/>
      <c r="H37" s="29"/>
      <c r="I37" s="26"/>
      <c r="J37" s="27"/>
      <c r="K37" s="57"/>
      <c r="L37" s="58"/>
    </row>
    <row r="38" spans="1:12" x14ac:dyDescent="0.2">
      <c r="A38" s="56" t="s">
        <v>33</v>
      </c>
      <c r="B38" s="29">
        <f t="shared" ref="B38:H38" si="7">SUM(B34:B36)</f>
        <v>1045.325</v>
      </c>
      <c r="C38" s="29">
        <f t="shared" si="7"/>
        <v>1078.0639999999999</v>
      </c>
      <c r="D38" s="29">
        <f t="shared" si="7"/>
        <v>1112.847</v>
      </c>
      <c r="E38" s="29">
        <f t="shared" si="7"/>
        <v>1143</v>
      </c>
      <c r="F38" s="29">
        <f t="shared" si="7"/>
        <v>1165.4970000000001</v>
      </c>
      <c r="G38" s="29">
        <f t="shared" si="7"/>
        <v>1184.819</v>
      </c>
      <c r="H38" s="29">
        <f t="shared" si="7"/>
        <v>1201.5659999999998</v>
      </c>
      <c r="I38" s="26">
        <f>SUM(H38-B38)</f>
        <v>156.24099999999976</v>
      </c>
      <c r="J38" s="27">
        <f>SUM(I38/B38)</f>
        <v>0.14946643388419845</v>
      </c>
      <c r="K38" s="57" t="s">
        <v>30</v>
      </c>
      <c r="L38" s="58"/>
    </row>
    <row r="39" spans="1:12" ht="13.5" x14ac:dyDescent="0.25">
      <c r="A39" s="56" t="s">
        <v>34</v>
      </c>
      <c r="B39" s="29"/>
      <c r="C39" s="29"/>
      <c r="D39" s="29"/>
      <c r="E39" s="29"/>
      <c r="F39" s="29"/>
      <c r="G39" s="29"/>
      <c r="H39" s="29"/>
      <c r="I39" s="59"/>
      <c r="J39" s="60"/>
      <c r="K39" s="27"/>
      <c r="L39" s="30"/>
    </row>
    <row r="40" spans="1:12" ht="13.5" x14ac:dyDescent="0.25">
      <c r="A40" s="56"/>
      <c r="B40" s="29"/>
      <c r="C40" s="29"/>
      <c r="D40" s="29"/>
      <c r="E40" s="29"/>
      <c r="F40" s="29"/>
      <c r="G40" s="29"/>
      <c r="H40" s="29"/>
      <c r="I40" s="59"/>
      <c r="J40" s="60"/>
      <c r="K40" s="27"/>
      <c r="L40" s="6"/>
    </row>
    <row r="41" spans="1:12" x14ac:dyDescent="0.2">
      <c r="A41" s="19" t="s">
        <v>66</v>
      </c>
      <c r="B41" s="36">
        <v>25.071999999999999</v>
      </c>
      <c r="C41" s="17">
        <v>25.875</v>
      </c>
      <c r="D41" s="17">
        <v>26.826000000000001</v>
      </c>
      <c r="E41" s="17">
        <v>27.95</v>
      </c>
      <c r="F41" s="17">
        <v>29.295999999999999</v>
      </c>
      <c r="G41" s="17">
        <v>30.908999999999999</v>
      </c>
      <c r="H41" s="17">
        <v>32.866</v>
      </c>
      <c r="I41" s="26">
        <f>H41-B41</f>
        <v>7.7940000000000005</v>
      </c>
      <c r="J41" s="27">
        <f>I41/B41</f>
        <v>0.31086470963624763</v>
      </c>
      <c r="K41" s="57" t="s">
        <v>30</v>
      </c>
    </row>
    <row r="42" spans="1:12" x14ac:dyDescent="0.2">
      <c r="A42" s="19" t="s">
        <v>67</v>
      </c>
      <c r="B42" s="36">
        <v>128.42099999999999</v>
      </c>
      <c r="C42" s="17">
        <v>132.93199999999999</v>
      </c>
      <c r="D42" s="17">
        <v>145.84899999999999</v>
      </c>
      <c r="E42" s="17">
        <v>160.059</v>
      </c>
      <c r="F42" s="17">
        <v>176.518</v>
      </c>
      <c r="G42" s="17">
        <v>199.63900000000001</v>
      </c>
      <c r="H42" s="17">
        <v>230.96600000000001</v>
      </c>
      <c r="I42" s="26">
        <f>H42-B42</f>
        <v>102.54500000000002</v>
      </c>
      <c r="J42" s="27">
        <f>I42/B42</f>
        <v>0.79850647479773573</v>
      </c>
      <c r="K42" s="57" t="s">
        <v>30</v>
      </c>
    </row>
    <row r="43" spans="1:12" x14ac:dyDescent="0.2">
      <c r="A43" s="61" t="s">
        <v>37</v>
      </c>
      <c r="B43" s="36">
        <v>101.45399999999999</v>
      </c>
      <c r="C43" s="36">
        <v>104.703</v>
      </c>
      <c r="D43" s="36">
        <v>113.637</v>
      </c>
      <c r="E43" s="36">
        <v>122.851</v>
      </c>
      <c r="F43" s="36">
        <v>132.9</v>
      </c>
      <c r="G43" s="36">
        <v>147.726</v>
      </c>
      <c r="H43" s="36">
        <v>168.19499999999999</v>
      </c>
      <c r="I43" s="26">
        <f>H43-B43</f>
        <v>66.741</v>
      </c>
      <c r="J43" s="27">
        <f>I43/B43</f>
        <v>0.65784493465018634</v>
      </c>
      <c r="K43" s="57" t="s">
        <v>30</v>
      </c>
    </row>
    <row r="44" spans="1:12" x14ac:dyDescent="0.2">
      <c r="A44" s="19" t="s">
        <v>68</v>
      </c>
      <c r="B44" s="36">
        <v>141.94200000000001</v>
      </c>
      <c r="C44" s="17">
        <v>154.61699999999999</v>
      </c>
      <c r="D44" s="17">
        <v>165.49700000000001</v>
      </c>
      <c r="E44" s="17">
        <v>178.74299999999999</v>
      </c>
      <c r="F44" s="17">
        <v>195.20400000000001</v>
      </c>
      <c r="G44" s="17">
        <v>216.13800000000001</v>
      </c>
      <c r="H44" s="17">
        <v>243.40700000000001</v>
      </c>
      <c r="I44" s="26">
        <f>H44-B44</f>
        <v>101.465</v>
      </c>
      <c r="J44" s="27">
        <f>I44/B44</f>
        <v>0.71483422806498431</v>
      </c>
      <c r="K44" s="62" t="s">
        <v>30</v>
      </c>
    </row>
    <row r="45" spans="1:12" x14ac:dyDescent="0.2">
      <c r="A45" s="19" t="s">
        <v>69</v>
      </c>
      <c r="B45" s="36">
        <v>27.138999999999999</v>
      </c>
      <c r="C45" s="17">
        <v>30.245000000000001</v>
      </c>
      <c r="D45" s="17">
        <v>31.998999999999999</v>
      </c>
      <c r="E45" s="17">
        <v>33.353000000000002</v>
      </c>
      <c r="F45" s="17">
        <v>34.883000000000003</v>
      </c>
      <c r="G45" s="17">
        <v>36.624000000000002</v>
      </c>
      <c r="H45" s="17">
        <v>38.622</v>
      </c>
      <c r="I45" s="26">
        <f>H45-B45</f>
        <v>11.483000000000001</v>
      </c>
      <c r="J45" s="27">
        <f>I45/B45</f>
        <v>0.42311802203471022</v>
      </c>
      <c r="K45" s="57" t="s">
        <v>30</v>
      </c>
    </row>
    <row r="46" spans="1:12" ht="13.5" x14ac:dyDescent="0.25">
      <c r="A46" s="56"/>
      <c r="B46" s="29"/>
      <c r="C46" s="17"/>
      <c r="D46" s="17"/>
      <c r="E46" s="17"/>
      <c r="F46" s="17"/>
      <c r="G46" s="17"/>
      <c r="H46" s="17"/>
      <c r="I46" s="59"/>
      <c r="J46" s="60"/>
      <c r="K46" s="57"/>
      <c r="L46" s="58"/>
    </row>
    <row r="47" spans="1:12" x14ac:dyDescent="0.2">
      <c r="A47" s="56" t="s">
        <v>33</v>
      </c>
      <c r="B47" s="29">
        <f>SUM(B41,B43,B44,B45)</f>
        <v>295.60700000000003</v>
      </c>
      <c r="C47" s="29">
        <f>SUM(C41,C43,C44,C45)</f>
        <v>315.44</v>
      </c>
      <c r="D47" s="29">
        <f t="shared" ref="D47:H47" si="8">SUM(D41,D43,D44,D45)</f>
        <v>337.95900000000006</v>
      </c>
      <c r="E47" s="29">
        <f t="shared" si="8"/>
        <v>362.89699999999999</v>
      </c>
      <c r="F47" s="29">
        <f t="shared" si="8"/>
        <v>392.28299999999996</v>
      </c>
      <c r="G47" s="29">
        <f t="shared" si="8"/>
        <v>431.39700000000005</v>
      </c>
      <c r="H47" s="29">
        <f t="shared" si="8"/>
        <v>483.09</v>
      </c>
      <c r="I47" s="26">
        <f>SUM(H47-B47)</f>
        <v>187.48299999999995</v>
      </c>
      <c r="J47" s="27">
        <f>SUM(I47/B47)</f>
        <v>0.63423058317292869</v>
      </c>
      <c r="K47" s="57" t="s">
        <v>30</v>
      </c>
      <c r="L47" s="58"/>
    </row>
    <row r="48" spans="1:12" ht="13.5" x14ac:dyDescent="0.25">
      <c r="A48" s="56" t="s">
        <v>40</v>
      </c>
      <c r="B48" s="29"/>
      <c r="C48" s="29"/>
      <c r="D48" s="29"/>
      <c r="E48" s="29"/>
      <c r="F48" s="29"/>
      <c r="G48" s="29"/>
      <c r="H48" s="29"/>
      <c r="I48" s="59"/>
      <c r="J48" s="60"/>
      <c r="K48" s="27"/>
      <c r="L48" s="30"/>
    </row>
    <row r="49" spans="1:12" ht="13.5" x14ac:dyDescent="0.25">
      <c r="A49" s="56"/>
      <c r="B49" s="29"/>
      <c r="C49" s="29"/>
      <c r="D49" s="29"/>
      <c r="E49" s="29"/>
      <c r="F49" s="29"/>
      <c r="G49" s="29"/>
      <c r="H49" s="29"/>
      <c r="I49" s="59"/>
      <c r="J49" s="60"/>
      <c r="K49" s="27"/>
      <c r="L49" s="30"/>
    </row>
    <row r="50" spans="1:12" s="16" customFormat="1" x14ac:dyDescent="0.2">
      <c r="A50" s="19" t="s">
        <v>70</v>
      </c>
      <c r="B50" s="17">
        <v>90.65</v>
      </c>
      <c r="C50" s="17">
        <v>94.6</v>
      </c>
      <c r="D50" s="17">
        <v>97.35</v>
      </c>
      <c r="E50" s="17">
        <v>99.2</v>
      </c>
      <c r="F50" s="17">
        <v>100.05</v>
      </c>
      <c r="G50" s="17">
        <v>100.45</v>
      </c>
      <c r="H50" s="17">
        <v>100.85</v>
      </c>
      <c r="I50" s="26">
        <f>H50-B50</f>
        <v>10.199999999999989</v>
      </c>
      <c r="J50" s="27">
        <f>I50/B50</f>
        <v>0.11252068394925524</v>
      </c>
      <c r="K50" s="62" t="s">
        <v>30</v>
      </c>
    </row>
    <row r="51" spans="1:12" x14ac:dyDescent="0.2">
      <c r="A51" s="19" t="s">
        <v>71</v>
      </c>
      <c r="B51" s="17">
        <v>112.199</v>
      </c>
      <c r="C51" s="17">
        <v>121.217</v>
      </c>
      <c r="D51" s="17">
        <v>130.136</v>
      </c>
      <c r="E51" s="17">
        <v>141.52099999999999</v>
      </c>
      <c r="F51" s="17">
        <v>148.80500000000001</v>
      </c>
      <c r="G51" s="17">
        <v>155.89099999999999</v>
      </c>
      <c r="H51" s="17">
        <v>163.31800000000001</v>
      </c>
      <c r="I51" s="26">
        <f t="shared" ref="I51:I54" si="9">H51-B51</f>
        <v>51.119000000000014</v>
      </c>
      <c r="J51" s="27">
        <f t="shared" ref="J51:J54" si="10">I51/B51</f>
        <v>0.45561012130232903</v>
      </c>
      <c r="K51" s="57" t="s">
        <v>30</v>
      </c>
    </row>
    <row r="52" spans="1:12" x14ac:dyDescent="0.2">
      <c r="A52" s="19" t="s">
        <v>43</v>
      </c>
      <c r="B52" s="17">
        <v>14.206</v>
      </c>
      <c r="C52" s="17">
        <v>14.337</v>
      </c>
      <c r="D52" s="17">
        <v>14.801</v>
      </c>
      <c r="E52" s="17">
        <v>15.266</v>
      </c>
      <c r="F52" s="17">
        <v>15.615</v>
      </c>
      <c r="G52" s="17">
        <v>15.965</v>
      </c>
      <c r="H52" s="17">
        <v>16.315000000000001</v>
      </c>
      <c r="I52" s="26">
        <f t="shared" si="9"/>
        <v>2.1090000000000018</v>
      </c>
      <c r="J52" s="27">
        <f t="shared" si="10"/>
        <v>0.14845839786005927</v>
      </c>
      <c r="K52" s="57" t="s">
        <v>30</v>
      </c>
    </row>
    <row r="53" spans="1:12" x14ac:dyDescent="0.2">
      <c r="A53" s="19" t="s">
        <v>44</v>
      </c>
      <c r="B53" s="17">
        <v>67.831000000000003</v>
      </c>
      <c r="C53" s="17">
        <v>72.837999999999994</v>
      </c>
      <c r="D53" s="17">
        <v>77.844999999999999</v>
      </c>
      <c r="E53" s="17">
        <v>82.852999999999994</v>
      </c>
      <c r="F53" s="17">
        <v>87.861999999999995</v>
      </c>
      <c r="G53" s="17">
        <v>92.870999999999995</v>
      </c>
      <c r="H53" s="17">
        <v>97.881</v>
      </c>
      <c r="I53" s="26">
        <f t="shared" si="9"/>
        <v>30.049999999999997</v>
      </c>
      <c r="J53" s="27">
        <f t="shared" si="10"/>
        <v>0.44301278176644893</v>
      </c>
      <c r="K53" s="57" t="s">
        <v>30</v>
      </c>
    </row>
    <row r="54" spans="1:12" x14ac:dyDescent="0.2">
      <c r="A54" s="19" t="s">
        <v>45</v>
      </c>
      <c r="B54" s="17">
        <v>57.889000000000003</v>
      </c>
      <c r="C54" s="17">
        <v>62.688000000000002</v>
      </c>
      <c r="D54" s="17">
        <v>67.070999999999998</v>
      </c>
      <c r="E54" s="17">
        <v>71.203000000000003</v>
      </c>
      <c r="F54" s="17">
        <v>75.3</v>
      </c>
      <c r="G54" s="17">
        <v>79.064999999999998</v>
      </c>
      <c r="H54" s="17">
        <v>82.83</v>
      </c>
      <c r="I54" s="26">
        <f t="shared" si="9"/>
        <v>24.940999999999995</v>
      </c>
      <c r="J54" s="27">
        <f t="shared" si="10"/>
        <v>0.43084178341308355</v>
      </c>
      <c r="K54" s="57" t="s">
        <v>30</v>
      </c>
      <c r="L54" s="35"/>
    </row>
    <row r="55" spans="1:12" x14ac:dyDescent="0.2">
      <c r="A55" s="56"/>
      <c r="B55" s="23"/>
      <c r="C55" s="23"/>
      <c r="D55" s="23"/>
      <c r="E55" s="23"/>
      <c r="F55" s="23"/>
      <c r="G55" s="23"/>
      <c r="H55" s="23"/>
      <c r="I55" s="26"/>
      <c r="J55" s="27"/>
      <c r="K55" s="57"/>
      <c r="L55" s="58"/>
    </row>
    <row r="56" spans="1:12" x14ac:dyDescent="0.2">
      <c r="A56" s="56" t="s">
        <v>46</v>
      </c>
      <c r="B56" s="29">
        <f t="shared" ref="B56:H56" si="11">SUM(B50:B54)</f>
        <v>342.77499999999998</v>
      </c>
      <c r="C56" s="29">
        <f t="shared" si="11"/>
        <v>365.67999999999995</v>
      </c>
      <c r="D56" s="29">
        <f t="shared" si="11"/>
        <v>387.20299999999997</v>
      </c>
      <c r="E56" s="29">
        <f t="shared" si="11"/>
        <v>410.04300000000001</v>
      </c>
      <c r="F56" s="29">
        <f t="shared" si="11"/>
        <v>427.63200000000001</v>
      </c>
      <c r="G56" s="29">
        <f t="shared" si="11"/>
        <v>444.24199999999996</v>
      </c>
      <c r="H56" s="29">
        <f t="shared" si="11"/>
        <v>461.19400000000002</v>
      </c>
      <c r="I56" s="26">
        <f>SUM(H56-B56)</f>
        <v>118.41900000000004</v>
      </c>
      <c r="J56" s="27">
        <f>SUM(I56/B56)</f>
        <v>0.34547151921814617</v>
      </c>
      <c r="K56" s="57" t="s">
        <v>30</v>
      </c>
      <c r="L56" s="58"/>
    </row>
    <row r="57" spans="1:12" x14ac:dyDescent="0.2">
      <c r="A57" s="56" t="s">
        <v>47</v>
      </c>
      <c r="B57" s="23"/>
      <c r="C57" s="23"/>
      <c r="D57" s="23"/>
      <c r="E57" s="23"/>
      <c r="F57" s="23"/>
      <c r="G57" s="23"/>
      <c r="H57" s="23"/>
      <c r="I57" s="26"/>
      <c r="J57" s="27"/>
      <c r="K57" s="57"/>
      <c r="L57" s="58"/>
    </row>
    <row r="58" spans="1:12" ht="13.5" x14ac:dyDescent="0.25">
      <c r="A58" s="64"/>
      <c r="B58" s="23"/>
      <c r="C58" s="23"/>
      <c r="D58" s="23"/>
      <c r="E58" s="23"/>
      <c r="F58" s="23"/>
      <c r="G58" s="23"/>
      <c r="H58" s="23"/>
      <c r="I58" s="26"/>
      <c r="J58" s="27"/>
      <c r="K58" s="57"/>
      <c r="L58" s="58"/>
    </row>
    <row r="59" spans="1:12" x14ac:dyDescent="0.2">
      <c r="A59" s="26" t="s">
        <v>48</v>
      </c>
      <c r="B59" s="29">
        <f t="shared" ref="B59:H59" si="12">SUM(B9+B10+B18+B19+B20+B24+B25+B26+B27+B41+B43+B44+B45+B52+B53)</f>
        <v>2776.8630000000012</v>
      </c>
      <c r="C59" s="29">
        <f t="shared" si="12"/>
        <v>2966.7910000000002</v>
      </c>
      <c r="D59" s="29">
        <f t="shared" si="12"/>
        <v>3152.9189999999994</v>
      </c>
      <c r="E59" s="29">
        <f t="shared" si="12"/>
        <v>3329.672</v>
      </c>
      <c r="F59" s="29">
        <f t="shared" si="12"/>
        <v>3486.2059999999997</v>
      </c>
      <c r="G59" s="29">
        <f t="shared" si="12"/>
        <v>3639.4160000000006</v>
      </c>
      <c r="H59" s="29">
        <f t="shared" si="12"/>
        <v>3791.29</v>
      </c>
      <c r="I59" s="26">
        <f>SUM(H59-B59)</f>
        <v>1014.4269999999988</v>
      </c>
      <c r="J59" s="27">
        <f>I59/B59</f>
        <v>0.36531402521478312</v>
      </c>
      <c r="K59" s="27">
        <f>I59/I63</f>
        <v>0.63595654245448474</v>
      </c>
      <c r="L59" s="30"/>
    </row>
    <row r="60" spans="1:12" x14ac:dyDescent="0.2">
      <c r="A60" s="26"/>
      <c r="B60" s="29"/>
      <c r="C60" s="29"/>
      <c r="D60" s="29"/>
      <c r="E60" s="29"/>
      <c r="F60" s="29"/>
      <c r="G60" s="29"/>
      <c r="H60" s="29"/>
      <c r="I60" s="26"/>
      <c r="J60" s="27"/>
      <c r="K60" s="27"/>
      <c r="L60" s="30"/>
    </row>
    <row r="61" spans="1:12" x14ac:dyDescent="0.2">
      <c r="A61" s="26" t="s">
        <v>49</v>
      </c>
      <c r="B61" s="29">
        <f t="shared" ref="B61:H61" si="13">SUM(B14+B17+B28+B29+B34+B35+B36+B50+B51)</f>
        <v>3565.1509999999998</v>
      </c>
      <c r="C61" s="29">
        <f t="shared" si="13"/>
        <v>3699.989</v>
      </c>
      <c r="D61" s="29">
        <f t="shared" si="13"/>
        <v>3828.1489999999999</v>
      </c>
      <c r="E61" s="29">
        <f t="shared" si="13"/>
        <v>3964.5849999999996</v>
      </c>
      <c r="F61" s="29">
        <f t="shared" si="13"/>
        <v>4077.6570000000006</v>
      </c>
      <c r="G61" s="29">
        <f t="shared" si="13"/>
        <v>4174.2089999999998</v>
      </c>
      <c r="H61" s="29">
        <f t="shared" si="13"/>
        <v>4268.0659999999998</v>
      </c>
      <c r="I61" s="26">
        <f>SUM(H61-B61)</f>
        <v>702.91499999999996</v>
      </c>
      <c r="J61" s="27">
        <f>I61/B61</f>
        <v>0.19716275692109533</v>
      </c>
      <c r="K61" s="27">
        <f>I61/I63</f>
        <v>0.44066590601334021</v>
      </c>
      <c r="L61" s="30"/>
    </row>
    <row r="62" spans="1:12" s="16" customFormat="1" x14ac:dyDescent="0.2">
      <c r="A62" s="19"/>
      <c r="B62" s="17"/>
      <c r="C62" s="17"/>
      <c r="D62" s="17"/>
      <c r="E62" s="17"/>
      <c r="F62" s="17"/>
      <c r="G62" s="17"/>
      <c r="H62" s="17"/>
      <c r="I62" s="26"/>
      <c r="J62" s="32"/>
      <c r="K62" s="32"/>
      <c r="L62" s="18"/>
    </row>
    <row r="63" spans="1:12" s="16" customFormat="1" x14ac:dyDescent="0.2">
      <c r="A63" s="43" t="s">
        <v>50</v>
      </c>
      <c r="B63" s="44">
        <f t="shared" ref="B63:H63" si="14">SUM(B8,B9,B10,B14,B17,B18,B19,B20,B24,B25,B26,B27,B28,B29)</f>
        <v>5388.4259999999995</v>
      </c>
      <c r="C63" s="44">
        <f t="shared" si="14"/>
        <v>5699.7829999999985</v>
      </c>
      <c r="D63" s="44">
        <f t="shared" si="14"/>
        <v>5997.1750000000002</v>
      </c>
      <c r="E63" s="44">
        <f t="shared" si="14"/>
        <v>6291.61</v>
      </c>
      <c r="F63" s="44">
        <f t="shared" si="14"/>
        <v>6547.6459999999997</v>
      </c>
      <c r="G63" s="44">
        <f t="shared" si="14"/>
        <v>6772.9159999999993</v>
      </c>
      <c r="H63" s="44">
        <f t="shared" si="14"/>
        <v>6983.5460000000012</v>
      </c>
      <c r="I63" s="43">
        <f>SUM(H63-B63)</f>
        <v>1595.1200000000017</v>
      </c>
      <c r="J63" s="45">
        <f>SUM(I63/B63)</f>
        <v>0.29602707729492839</v>
      </c>
      <c r="K63" s="27">
        <f>SUM(I63/I63)</f>
        <v>1</v>
      </c>
      <c r="L63" s="30"/>
    </row>
    <row r="64" spans="1:12" s="16" customFormat="1" x14ac:dyDescent="0.2">
      <c r="A64" s="19"/>
      <c r="B64" s="17"/>
      <c r="C64" s="17"/>
      <c r="D64" s="17"/>
      <c r="E64" s="17"/>
      <c r="F64" s="17"/>
      <c r="G64" s="17"/>
      <c r="H64" s="17"/>
      <c r="I64" s="26"/>
      <c r="J64" s="32"/>
      <c r="K64" s="32"/>
      <c r="L64" s="18"/>
    </row>
    <row r="65" spans="1:12" s="42" customFormat="1" x14ac:dyDescent="0.2">
      <c r="A65" s="65" t="s">
        <v>51</v>
      </c>
      <c r="B65" s="44">
        <f t="shared" ref="B65:H65" si="15">SUM(B8,B9,B10,B14,B17,B18,B19,B20,B24,B25,B26,B27,B50,B28,B29,B44,B34,B35,B36,B41,B43,B45,B51,B52,B53,B54)</f>
        <v>7072.1329999999989</v>
      </c>
      <c r="C65" s="44">
        <f t="shared" si="15"/>
        <v>7458.9669999999996</v>
      </c>
      <c r="D65" s="44">
        <f t="shared" si="15"/>
        <v>7835.1840000000011</v>
      </c>
      <c r="E65" s="44">
        <f t="shared" si="15"/>
        <v>8207.5499999999993</v>
      </c>
      <c r="F65" s="44">
        <f t="shared" si="15"/>
        <v>8533.0579999999973</v>
      </c>
      <c r="G65" s="44">
        <f t="shared" si="15"/>
        <v>8833.373999999998</v>
      </c>
      <c r="H65" s="66">
        <f t="shared" si="15"/>
        <v>9129.3959999999988</v>
      </c>
      <c r="I65" s="43">
        <f>SUM(H65-B65)</f>
        <v>2057.2629999999999</v>
      </c>
      <c r="J65" s="45">
        <f>I65/B65</f>
        <v>0.29089710275527908</v>
      </c>
      <c r="K65" s="49"/>
      <c r="L65" s="30"/>
    </row>
    <row r="66" spans="1:12" s="42" customFormat="1" x14ac:dyDescent="0.2">
      <c r="A66" s="52" t="s">
        <v>52</v>
      </c>
      <c r="I66" s="29"/>
      <c r="J66" s="30"/>
    </row>
    <row r="67" spans="1:12" s="42" customFormat="1" x14ac:dyDescent="0.2">
      <c r="A67" s="52" t="s">
        <v>72</v>
      </c>
      <c r="I67" s="29"/>
      <c r="J67" s="30"/>
    </row>
    <row r="68" spans="1:12" s="42" customFormat="1" x14ac:dyDescent="0.2">
      <c r="A68" s="52" t="s">
        <v>73</v>
      </c>
      <c r="I68" s="29"/>
      <c r="J68" s="30"/>
    </row>
    <row r="69" spans="1:12" s="42" customFormat="1" x14ac:dyDescent="0.2">
      <c r="A69" s="42" t="s">
        <v>74</v>
      </c>
      <c r="I69" s="29"/>
      <c r="J69" s="30"/>
    </row>
    <row r="70" spans="1:12" s="42" customFormat="1" x14ac:dyDescent="0.2">
      <c r="A70" s="52" t="s">
        <v>75</v>
      </c>
      <c r="I70" s="29"/>
      <c r="J70" s="30"/>
    </row>
    <row r="71" spans="1:12" s="42" customFormat="1" x14ac:dyDescent="0.2">
      <c r="A71" s="52" t="s">
        <v>76</v>
      </c>
      <c r="I71" s="29"/>
      <c r="J71" s="30"/>
    </row>
    <row r="72" spans="1:12" s="42" customFormat="1" x14ac:dyDescent="0.2">
      <c r="B72" s="25"/>
      <c r="C72" s="25"/>
      <c r="D72" s="25"/>
      <c r="E72" s="25"/>
      <c r="F72" s="25"/>
      <c r="G72" s="25"/>
      <c r="H72" s="25"/>
      <c r="I72" s="25"/>
      <c r="J72" s="30"/>
    </row>
    <row r="73" spans="1:12" s="42" customFormat="1" x14ac:dyDescent="0.2">
      <c r="B73" s="25"/>
      <c r="C73" s="25"/>
      <c r="D73" s="25"/>
      <c r="E73" s="25"/>
      <c r="F73" s="25"/>
      <c r="G73" s="25"/>
      <c r="H73" s="25"/>
      <c r="I73" s="25"/>
      <c r="J73" s="30"/>
    </row>
  </sheetData>
  <mergeCells count="2">
    <mergeCell ref="I2:J4"/>
    <mergeCell ref="I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AA31B-A9EA-4693-91D5-F96B51146B55}">
  <dimension ref="A1:L73"/>
  <sheetViews>
    <sheetView topLeftCell="A40" workbookViewId="0">
      <selection activeCell="M5" sqref="M5"/>
    </sheetView>
  </sheetViews>
  <sheetFormatPr defaultRowHeight="12.75" x14ac:dyDescent="0.2"/>
  <cols>
    <col min="1" max="1" width="25.28515625" style="1" customWidth="1"/>
    <col min="2" max="7" width="8.85546875" style="1" customWidth="1"/>
    <col min="8" max="8" width="8.5703125" style="1" customWidth="1"/>
    <col min="9" max="9" width="9.140625" style="39"/>
    <col min="10" max="10" width="9.85546875" style="1" customWidth="1"/>
    <col min="11" max="11" width="12.42578125" style="1" customWidth="1"/>
    <col min="12" max="12" width="12.140625" style="1" customWidth="1"/>
    <col min="13" max="166" width="9.140625" style="1"/>
    <col min="167" max="167" width="11" style="1" customWidth="1"/>
    <col min="168" max="168" width="0.5703125" style="1" customWidth="1"/>
    <col min="169" max="169" width="26.28515625" style="1" customWidth="1"/>
    <col min="170" max="175" width="0" style="1" hidden="1" customWidth="1"/>
    <col min="176" max="176" width="0.140625" style="1" customWidth="1"/>
    <col min="177" max="182" width="8.85546875" style="1" customWidth="1"/>
    <col min="183" max="183" width="8.5703125" style="1" customWidth="1"/>
    <col min="184" max="184" width="9.140625" style="1"/>
    <col min="185" max="185" width="9.85546875" style="1" customWidth="1"/>
    <col min="186" max="186" width="13.7109375" style="1" customWidth="1"/>
    <col min="187" max="187" width="12" style="1" customWidth="1"/>
    <col min="188" max="188" width="9.140625" style="1"/>
    <col min="189" max="189" width="19.140625" style="1" customWidth="1"/>
    <col min="190" max="190" width="13.85546875" style="1" customWidth="1"/>
    <col min="191" max="191" width="11.7109375" style="1" customWidth="1"/>
    <col min="192" max="192" width="26.28515625" style="1" customWidth="1"/>
    <col min="193" max="201" width="10.7109375" style="1" customWidth="1"/>
    <col min="202" max="422" width="9.140625" style="1"/>
    <col min="423" max="423" width="11" style="1" customWidth="1"/>
    <col min="424" max="424" width="0.5703125" style="1" customWidth="1"/>
    <col min="425" max="425" width="26.28515625" style="1" customWidth="1"/>
    <col min="426" max="431" width="0" style="1" hidden="1" customWidth="1"/>
    <col min="432" max="432" width="0.140625" style="1" customWidth="1"/>
    <col min="433" max="438" width="8.85546875" style="1" customWidth="1"/>
    <col min="439" max="439" width="8.5703125" style="1" customWidth="1"/>
    <col min="440" max="440" width="9.140625" style="1"/>
    <col min="441" max="441" width="9.85546875" style="1" customWidth="1"/>
    <col min="442" max="442" width="13.7109375" style="1" customWidth="1"/>
    <col min="443" max="443" width="12" style="1" customWidth="1"/>
    <col min="444" max="444" width="9.140625" style="1"/>
    <col min="445" max="445" width="19.140625" style="1" customWidth="1"/>
    <col min="446" max="446" width="13.85546875" style="1" customWidth="1"/>
    <col min="447" max="447" width="11.7109375" style="1" customWidth="1"/>
    <col min="448" max="448" width="26.28515625" style="1" customWidth="1"/>
    <col min="449" max="457" width="10.7109375" style="1" customWidth="1"/>
    <col min="458" max="678" width="9.140625" style="1"/>
    <col min="679" max="679" width="11" style="1" customWidth="1"/>
    <col min="680" max="680" width="0.5703125" style="1" customWidth="1"/>
    <col min="681" max="681" width="26.28515625" style="1" customWidth="1"/>
    <col min="682" max="687" width="0" style="1" hidden="1" customWidth="1"/>
    <col min="688" max="688" width="0.140625" style="1" customWidth="1"/>
    <col min="689" max="694" width="8.85546875" style="1" customWidth="1"/>
    <col min="695" max="695" width="8.5703125" style="1" customWidth="1"/>
    <col min="696" max="696" width="9.140625" style="1"/>
    <col min="697" max="697" width="9.85546875" style="1" customWidth="1"/>
    <col min="698" max="698" width="13.7109375" style="1" customWidth="1"/>
    <col min="699" max="699" width="12" style="1" customWidth="1"/>
    <col min="700" max="700" width="9.140625" style="1"/>
    <col min="701" max="701" width="19.140625" style="1" customWidth="1"/>
    <col min="702" max="702" width="13.85546875" style="1" customWidth="1"/>
    <col min="703" max="703" width="11.7109375" style="1" customWidth="1"/>
    <col min="704" max="704" width="26.28515625" style="1" customWidth="1"/>
    <col min="705" max="713" width="10.7109375" style="1" customWidth="1"/>
    <col min="714" max="934" width="9.140625" style="1"/>
    <col min="935" max="935" width="11" style="1" customWidth="1"/>
    <col min="936" max="936" width="0.5703125" style="1" customWidth="1"/>
    <col min="937" max="937" width="26.28515625" style="1" customWidth="1"/>
    <col min="938" max="943" width="0" style="1" hidden="1" customWidth="1"/>
    <col min="944" max="944" width="0.140625" style="1" customWidth="1"/>
    <col min="945" max="950" width="8.85546875" style="1" customWidth="1"/>
    <col min="951" max="951" width="8.5703125" style="1" customWidth="1"/>
    <col min="952" max="952" width="9.140625" style="1"/>
    <col min="953" max="953" width="9.85546875" style="1" customWidth="1"/>
    <col min="954" max="954" width="13.7109375" style="1" customWidth="1"/>
    <col min="955" max="955" width="12" style="1" customWidth="1"/>
    <col min="956" max="956" width="9.140625" style="1"/>
    <col min="957" max="957" width="19.140625" style="1" customWidth="1"/>
    <col min="958" max="958" width="13.85546875" style="1" customWidth="1"/>
    <col min="959" max="959" width="11.7109375" style="1" customWidth="1"/>
    <col min="960" max="960" width="26.28515625" style="1" customWidth="1"/>
    <col min="961" max="969" width="10.7109375" style="1" customWidth="1"/>
    <col min="970" max="1190" width="9.140625" style="1"/>
    <col min="1191" max="1191" width="11" style="1" customWidth="1"/>
    <col min="1192" max="1192" width="0.5703125" style="1" customWidth="1"/>
    <col min="1193" max="1193" width="26.28515625" style="1" customWidth="1"/>
    <col min="1194" max="1199" width="0" style="1" hidden="1" customWidth="1"/>
    <col min="1200" max="1200" width="0.140625" style="1" customWidth="1"/>
    <col min="1201" max="1206" width="8.85546875" style="1" customWidth="1"/>
    <col min="1207" max="1207" width="8.5703125" style="1" customWidth="1"/>
    <col min="1208" max="1208" width="9.140625" style="1"/>
    <col min="1209" max="1209" width="9.85546875" style="1" customWidth="1"/>
    <col min="1210" max="1210" width="13.7109375" style="1" customWidth="1"/>
    <col min="1211" max="1211" width="12" style="1" customWidth="1"/>
    <col min="1212" max="1212" width="9.140625" style="1"/>
    <col min="1213" max="1213" width="19.140625" style="1" customWidth="1"/>
    <col min="1214" max="1214" width="13.85546875" style="1" customWidth="1"/>
    <col min="1215" max="1215" width="11.7109375" style="1" customWidth="1"/>
    <col min="1216" max="1216" width="26.28515625" style="1" customWidth="1"/>
    <col min="1217" max="1225" width="10.7109375" style="1" customWidth="1"/>
    <col min="1226" max="1446" width="9.140625" style="1"/>
    <col min="1447" max="1447" width="11" style="1" customWidth="1"/>
    <col min="1448" max="1448" width="0.5703125" style="1" customWidth="1"/>
    <col min="1449" max="1449" width="26.28515625" style="1" customWidth="1"/>
    <col min="1450" max="1455" width="0" style="1" hidden="1" customWidth="1"/>
    <col min="1456" max="1456" width="0.140625" style="1" customWidth="1"/>
    <col min="1457" max="1462" width="8.85546875" style="1" customWidth="1"/>
    <col min="1463" max="1463" width="8.5703125" style="1" customWidth="1"/>
    <col min="1464" max="1464" width="9.140625" style="1"/>
    <col min="1465" max="1465" width="9.85546875" style="1" customWidth="1"/>
    <col min="1466" max="1466" width="13.7109375" style="1" customWidth="1"/>
    <col min="1467" max="1467" width="12" style="1" customWidth="1"/>
    <col min="1468" max="1468" width="9.140625" style="1"/>
    <col min="1469" max="1469" width="19.140625" style="1" customWidth="1"/>
    <col min="1470" max="1470" width="13.85546875" style="1" customWidth="1"/>
    <col min="1471" max="1471" width="11.7109375" style="1" customWidth="1"/>
    <col min="1472" max="1472" width="26.28515625" style="1" customWidth="1"/>
    <col min="1473" max="1481" width="10.7109375" style="1" customWidth="1"/>
    <col min="1482" max="1702" width="9.140625" style="1"/>
    <col min="1703" max="1703" width="11" style="1" customWidth="1"/>
    <col min="1704" max="1704" width="0.5703125" style="1" customWidth="1"/>
    <col min="1705" max="1705" width="26.28515625" style="1" customWidth="1"/>
    <col min="1706" max="1711" width="0" style="1" hidden="1" customWidth="1"/>
    <col min="1712" max="1712" width="0.140625" style="1" customWidth="1"/>
    <col min="1713" max="1718" width="8.85546875" style="1" customWidth="1"/>
    <col min="1719" max="1719" width="8.5703125" style="1" customWidth="1"/>
    <col min="1720" max="1720" width="9.140625" style="1"/>
    <col min="1721" max="1721" width="9.85546875" style="1" customWidth="1"/>
    <col min="1722" max="1722" width="13.7109375" style="1" customWidth="1"/>
    <col min="1723" max="1723" width="12" style="1" customWidth="1"/>
    <col min="1724" max="1724" width="9.140625" style="1"/>
    <col min="1725" max="1725" width="19.140625" style="1" customWidth="1"/>
    <col min="1726" max="1726" width="13.85546875" style="1" customWidth="1"/>
    <col min="1727" max="1727" width="11.7109375" style="1" customWidth="1"/>
    <col min="1728" max="1728" width="26.28515625" style="1" customWidth="1"/>
    <col min="1729" max="1737" width="10.7109375" style="1" customWidth="1"/>
    <col min="1738" max="1958" width="9.140625" style="1"/>
    <col min="1959" max="1959" width="11" style="1" customWidth="1"/>
    <col min="1960" max="1960" width="0.5703125" style="1" customWidth="1"/>
    <col min="1961" max="1961" width="26.28515625" style="1" customWidth="1"/>
    <col min="1962" max="1967" width="0" style="1" hidden="1" customWidth="1"/>
    <col min="1968" max="1968" width="0.140625" style="1" customWidth="1"/>
    <col min="1969" max="1974" width="8.85546875" style="1" customWidth="1"/>
    <col min="1975" max="1975" width="8.5703125" style="1" customWidth="1"/>
    <col min="1976" max="1976" width="9.140625" style="1"/>
    <col min="1977" max="1977" width="9.85546875" style="1" customWidth="1"/>
    <col min="1978" max="1978" width="13.7109375" style="1" customWidth="1"/>
    <col min="1979" max="1979" width="12" style="1" customWidth="1"/>
    <col min="1980" max="1980" width="9.140625" style="1"/>
    <col min="1981" max="1981" width="19.140625" style="1" customWidth="1"/>
    <col min="1982" max="1982" width="13.85546875" style="1" customWidth="1"/>
    <col min="1983" max="1983" width="11.7109375" style="1" customWidth="1"/>
    <col min="1984" max="1984" width="26.28515625" style="1" customWidth="1"/>
    <col min="1985" max="1993" width="10.7109375" style="1" customWidth="1"/>
    <col min="1994" max="2214" width="9.140625" style="1"/>
    <col min="2215" max="2215" width="11" style="1" customWidth="1"/>
    <col min="2216" max="2216" width="0.5703125" style="1" customWidth="1"/>
    <col min="2217" max="2217" width="26.28515625" style="1" customWidth="1"/>
    <col min="2218" max="2223" width="0" style="1" hidden="1" customWidth="1"/>
    <col min="2224" max="2224" width="0.140625" style="1" customWidth="1"/>
    <col min="2225" max="2230" width="8.85546875" style="1" customWidth="1"/>
    <col min="2231" max="2231" width="8.5703125" style="1" customWidth="1"/>
    <col min="2232" max="2232" width="9.140625" style="1"/>
    <col min="2233" max="2233" width="9.85546875" style="1" customWidth="1"/>
    <col min="2234" max="2234" width="13.7109375" style="1" customWidth="1"/>
    <col min="2235" max="2235" width="12" style="1" customWidth="1"/>
    <col min="2236" max="2236" width="9.140625" style="1"/>
    <col min="2237" max="2237" width="19.140625" style="1" customWidth="1"/>
    <col min="2238" max="2238" width="13.85546875" style="1" customWidth="1"/>
    <col min="2239" max="2239" width="11.7109375" style="1" customWidth="1"/>
    <col min="2240" max="2240" width="26.28515625" style="1" customWidth="1"/>
    <col min="2241" max="2249" width="10.7109375" style="1" customWidth="1"/>
    <col min="2250" max="2470" width="9.140625" style="1"/>
    <col min="2471" max="2471" width="11" style="1" customWidth="1"/>
    <col min="2472" max="2472" width="0.5703125" style="1" customWidth="1"/>
    <col min="2473" max="2473" width="26.28515625" style="1" customWidth="1"/>
    <col min="2474" max="2479" width="0" style="1" hidden="1" customWidth="1"/>
    <col min="2480" max="2480" width="0.140625" style="1" customWidth="1"/>
    <col min="2481" max="2486" width="8.85546875" style="1" customWidth="1"/>
    <col min="2487" max="2487" width="8.5703125" style="1" customWidth="1"/>
    <col min="2488" max="2488" width="9.140625" style="1"/>
    <col min="2489" max="2489" width="9.85546875" style="1" customWidth="1"/>
    <col min="2490" max="2490" width="13.7109375" style="1" customWidth="1"/>
    <col min="2491" max="2491" width="12" style="1" customWidth="1"/>
    <col min="2492" max="2492" width="9.140625" style="1"/>
    <col min="2493" max="2493" width="19.140625" style="1" customWidth="1"/>
    <col min="2494" max="2494" width="13.85546875" style="1" customWidth="1"/>
    <col min="2495" max="2495" width="11.7109375" style="1" customWidth="1"/>
    <col min="2496" max="2496" width="26.28515625" style="1" customWidth="1"/>
    <col min="2497" max="2505" width="10.7109375" style="1" customWidth="1"/>
    <col min="2506" max="2726" width="9.140625" style="1"/>
    <col min="2727" max="2727" width="11" style="1" customWidth="1"/>
    <col min="2728" max="2728" width="0.5703125" style="1" customWidth="1"/>
    <col min="2729" max="2729" width="26.28515625" style="1" customWidth="1"/>
    <col min="2730" max="2735" width="0" style="1" hidden="1" customWidth="1"/>
    <col min="2736" max="2736" width="0.140625" style="1" customWidth="1"/>
    <col min="2737" max="2742" width="8.85546875" style="1" customWidth="1"/>
    <col min="2743" max="2743" width="8.5703125" style="1" customWidth="1"/>
    <col min="2744" max="2744" width="9.140625" style="1"/>
    <col min="2745" max="2745" width="9.85546875" style="1" customWidth="1"/>
    <col min="2746" max="2746" width="13.7109375" style="1" customWidth="1"/>
    <col min="2747" max="2747" width="12" style="1" customWidth="1"/>
    <col min="2748" max="2748" width="9.140625" style="1"/>
    <col min="2749" max="2749" width="19.140625" style="1" customWidth="1"/>
    <col min="2750" max="2750" width="13.85546875" style="1" customWidth="1"/>
    <col min="2751" max="2751" width="11.7109375" style="1" customWidth="1"/>
    <col min="2752" max="2752" width="26.28515625" style="1" customWidth="1"/>
    <col min="2753" max="2761" width="10.7109375" style="1" customWidth="1"/>
    <col min="2762" max="2982" width="9.140625" style="1"/>
    <col min="2983" max="2983" width="11" style="1" customWidth="1"/>
    <col min="2984" max="2984" width="0.5703125" style="1" customWidth="1"/>
    <col min="2985" max="2985" width="26.28515625" style="1" customWidth="1"/>
    <col min="2986" max="2991" width="0" style="1" hidden="1" customWidth="1"/>
    <col min="2992" max="2992" width="0.140625" style="1" customWidth="1"/>
    <col min="2993" max="2998" width="8.85546875" style="1" customWidth="1"/>
    <col min="2999" max="2999" width="8.5703125" style="1" customWidth="1"/>
    <col min="3000" max="3000" width="9.140625" style="1"/>
    <col min="3001" max="3001" width="9.85546875" style="1" customWidth="1"/>
    <col min="3002" max="3002" width="13.7109375" style="1" customWidth="1"/>
    <col min="3003" max="3003" width="12" style="1" customWidth="1"/>
    <col min="3004" max="3004" width="9.140625" style="1"/>
    <col min="3005" max="3005" width="19.140625" style="1" customWidth="1"/>
    <col min="3006" max="3006" width="13.85546875" style="1" customWidth="1"/>
    <col min="3007" max="3007" width="11.7109375" style="1" customWidth="1"/>
    <col min="3008" max="3008" width="26.28515625" style="1" customWidth="1"/>
    <col min="3009" max="3017" width="10.7109375" style="1" customWidth="1"/>
    <col min="3018" max="3238" width="9.140625" style="1"/>
    <col min="3239" max="3239" width="11" style="1" customWidth="1"/>
    <col min="3240" max="3240" width="0.5703125" style="1" customWidth="1"/>
    <col min="3241" max="3241" width="26.28515625" style="1" customWidth="1"/>
    <col min="3242" max="3247" width="0" style="1" hidden="1" customWidth="1"/>
    <col min="3248" max="3248" width="0.140625" style="1" customWidth="1"/>
    <col min="3249" max="3254" width="8.85546875" style="1" customWidth="1"/>
    <col min="3255" max="3255" width="8.5703125" style="1" customWidth="1"/>
    <col min="3256" max="3256" width="9.140625" style="1"/>
    <col min="3257" max="3257" width="9.85546875" style="1" customWidth="1"/>
    <col min="3258" max="3258" width="13.7109375" style="1" customWidth="1"/>
    <col min="3259" max="3259" width="12" style="1" customWidth="1"/>
    <col min="3260" max="3260" width="9.140625" style="1"/>
    <col min="3261" max="3261" width="19.140625" style="1" customWidth="1"/>
    <col min="3262" max="3262" width="13.85546875" style="1" customWidth="1"/>
    <col min="3263" max="3263" width="11.7109375" style="1" customWidth="1"/>
    <col min="3264" max="3264" width="26.28515625" style="1" customWidth="1"/>
    <col min="3265" max="3273" width="10.7109375" style="1" customWidth="1"/>
    <col min="3274" max="3494" width="9.140625" style="1"/>
    <col min="3495" max="3495" width="11" style="1" customWidth="1"/>
    <col min="3496" max="3496" width="0.5703125" style="1" customWidth="1"/>
    <col min="3497" max="3497" width="26.28515625" style="1" customWidth="1"/>
    <col min="3498" max="3503" width="0" style="1" hidden="1" customWidth="1"/>
    <col min="3504" max="3504" width="0.140625" style="1" customWidth="1"/>
    <col min="3505" max="3510" width="8.85546875" style="1" customWidth="1"/>
    <col min="3511" max="3511" width="8.5703125" style="1" customWidth="1"/>
    <col min="3512" max="3512" width="9.140625" style="1"/>
    <col min="3513" max="3513" width="9.85546875" style="1" customWidth="1"/>
    <col min="3514" max="3514" width="13.7109375" style="1" customWidth="1"/>
    <col min="3515" max="3515" width="12" style="1" customWidth="1"/>
    <col min="3516" max="3516" width="9.140625" style="1"/>
    <col min="3517" max="3517" width="19.140625" style="1" customWidth="1"/>
    <col min="3518" max="3518" width="13.85546875" style="1" customWidth="1"/>
    <col min="3519" max="3519" width="11.7109375" style="1" customWidth="1"/>
    <col min="3520" max="3520" width="26.28515625" style="1" customWidth="1"/>
    <col min="3521" max="3529" width="10.7109375" style="1" customWidth="1"/>
    <col min="3530" max="3750" width="9.140625" style="1"/>
    <col min="3751" max="3751" width="11" style="1" customWidth="1"/>
    <col min="3752" max="3752" width="0.5703125" style="1" customWidth="1"/>
    <col min="3753" max="3753" width="26.28515625" style="1" customWidth="1"/>
    <col min="3754" max="3759" width="0" style="1" hidden="1" customWidth="1"/>
    <col min="3760" max="3760" width="0.140625" style="1" customWidth="1"/>
    <col min="3761" max="3766" width="8.85546875" style="1" customWidth="1"/>
    <col min="3767" max="3767" width="8.5703125" style="1" customWidth="1"/>
    <col min="3768" max="3768" width="9.140625" style="1"/>
    <col min="3769" max="3769" width="9.85546875" style="1" customWidth="1"/>
    <col min="3770" max="3770" width="13.7109375" style="1" customWidth="1"/>
    <col min="3771" max="3771" width="12" style="1" customWidth="1"/>
    <col min="3772" max="3772" width="9.140625" style="1"/>
    <col min="3773" max="3773" width="19.140625" style="1" customWidth="1"/>
    <col min="3774" max="3774" width="13.85546875" style="1" customWidth="1"/>
    <col min="3775" max="3775" width="11.7109375" style="1" customWidth="1"/>
    <col min="3776" max="3776" width="26.28515625" style="1" customWidth="1"/>
    <col min="3777" max="3785" width="10.7109375" style="1" customWidth="1"/>
    <col min="3786" max="4006" width="9.140625" style="1"/>
    <col min="4007" max="4007" width="11" style="1" customWidth="1"/>
    <col min="4008" max="4008" width="0.5703125" style="1" customWidth="1"/>
    <col min="4009" max="4009" width="26.28515625" style="1" customWidth="1"/>
    <col min="4010" max="4015" width="0" style="1" hidden="1" customWidth="1"/>
    <col min="4016" max="4016" width="0.140625" style="1" customWidth="1"/>
    <col min="4017" max="4022" width="8.85546875" style="1" customWidth="1"/>
    <col min="4023" max="4023" width="8.5703125" style="1" customWidth="1"/>
    <col min="4024" max="4024" width="9.140625" style="1"/>
    <col min="4025" max="4025" width="9.85546875" style="1" customWidth="1"/>
    <col min="4026" max="4026" width="13.7109375" style="1" customWidth="1"/>
    <col min="4027" max="4027" width="12" style="1" customWidth="1"/>
    <col min="4028" max="4028" width="9.140625" style="1"/>
    <col min="4029" max="4029" width="19.140625" style="1" customWidth="1"/>
    <col min="4030" max="4030" width="13.85546875" style="1" customWidth="1"/>
    <col min="4031" max="4031" width="11.7109375" style="1" customWidth="1"/>
    <col min="4032" max="4032" width="26.28515625" style="1" customWidth="1"/>
    <col min="4033" max="4041" width="10.7109375" style="1" customWidth="1"/>
    <col min="4042" max="4262" width="9.140625" style="1"/>
    <col min="4263" max="4263" width="11" style="1" customWidth="1"/>
    <col min="4264" max="4264" width="0.5703125" style="1" customWidth="1"/>
    <col min="4265" max="4265" width="26.28515625" style="1" customWidth="1"/>
    <col min="4266" max="4271" width="0" style="1" hidden="1" customWidth="1"/>
    <col min="4272" max="4272" width="0.140625" style="1" customWidth="1"/>
    <col min="4273" max="4278" width="8.85546875" style="1" customWidth="1"/>
    <col min="4279" max="4279" width="8.5703125" style="1" customWidth="1"/>
    <col min="4280" max="4280" width="9.140625" style="1"/>
    <col min="4281" max="4281" width="9.85546875" style="1" customWidth="1"/>
    <col min="4282" max="4282" width="13.7109375" style="1" customWidth="1"/>
    <col min="4283" max="4283" width="12" style="1" customWidth="1"/>
    <col min="4284" max="4284" width="9.140625" style="1"/>
    <col min="4285" max="4285" width="19.140625" style="1" customWidth="1"/>
    <col min="4286" max="4286" width="13.85546875" style="1" customWidth="1"/>
    <col min="4287" max="4287" width="11.7109375" style="1" customWidth="1"/>
    <col min="4288" max="4288" width="26.28515625" style="1" customWidth="1"/>
    <col min="4289" max="4297" width="10.7109375" style="1" customWidth="1"/>
    <col min="4298" max="4518" width="9.140625" style="1"/>
    <col min="4519" max="4519" width="11" style="1" customWidth="1"/>
    <col min="4520" max="4520" width="0.5703125" style="1" customWidth="1"/>
    <col min="4521" max="4521" width="26.28515625" style="1" customWidth="1"/>
    <col min="4522" max="4527" width="0" style="1" hidden="1" customWidth="1"/>
    <col min="4528" max="4528" width="0.140625" style="1" customWidth="1"/>
    <col min="4529" max="4534" width="8.85546875" style="1" customWidth="1"/>
    <col min="4535" max="4535" width="8.5703125" style="1" customWidth="1"/>
    <col min="4536" max="4536" width="9.140625" style="1"/>
    <col min="4537" max="4537" width="9.85546875" style="1" customWidth="1"/>
    <col min="4538" max="4538" width="13.7109375" style="1" customWidth="1"/>
    <col min="4539" max="4539" width="12" style="1" customWidth="1"/>
    <col min="4540" max="4540" width="9.140625" style="1"/>
    <col min="4541" max="4541" width="19.140625" style="1" customWidth="1"/>
    <col min="4542" max="4542" width="13.85546875" style="1" customWidth="1"/>
    <col min="4543" max="4543" width="11.7109375" style="1" customWidth="1"/>
    <col min="4544" max="4544" width="26.28515625" style="1" customWidth="1"/>
    <col min="4545" max="4553" width="10.7109375" style="1" customWidth="1"/>
    <col min="4554" max="4774" width="9.140625" style="1"/>
    <col min="4775" max="4775" width="11" style="1" customWidth="1"/>
    <col min="4776" max="4776" width="0.5703125" style="1" customWidth="1"/>
    <col min="4777" max="4777" width="26.28515625" style="1" customWidth="1"/>
    <col min="4778" max="4783" width="0" style="1" hidden="1" customWidth="1"/>
    <col min="4784" max="4784" width="0.140625" style="1" customWidth="1"/>
    <col min="4785" max="4790" width="8.85546875" style="1" customWidth="1"/>
    <col min="4791" max="4791" width="8.5703125" style="1" customWidth="1"/>
    <col min="4792" max="4792" width="9.140625" style="1"/>
    <col min="4793" max="4793" width="9.85546875" style="1" customWidth="1"/>
    <col min="4794" max="4794" width="13.7109375" style="1" customWidth="1"/>
    <col min="4795" max="4795" width="12" style="1" customWidth="1"/>
    <col min="4796" max="4796" width="9.140625" style="1"/>
    <col min="4797" max="4797" width="19.140625" style="1" customWidth="1"/>
    <col min="4798" max="4798" width="13.85546875" style="1" customWidth="1"/>
    <col min="4799" max="4799" width="11.7109375" style="1" customWidth="1"/>
    <col min="4800" max="4800" width="26.28515625" style="1" customWidth="1"/>
    <col min="4801" max="4809" width="10.7109375" style="1" customWidth="1"/>
    <col min="4810" max="5030" width="9.140625" style="1"/>
    <col min="5031" max="5031" width="11" style="1" customWidth="1"/>
    <col min="5032" max="5032" width="0.5703125" style="1" customWidth="1"/>
    <col min="5033" max="5033" width="26.28515625" style="1" customWidth="1"/>
    <col min="5034" max="5039" width="0" style="1" hidden="1" customWidth="1"/>
    <col min="5040" max="5040" width="0.140625" style="1" customWidth="1"/>
    <col min="5041" max="5046" width="8.85546875" style="1" customWidth="1"/>
    <col min="5047" max="5047" width="8.5703125" style="1" customWidth="1"/>
    <col min="5048" max="5048" width="9.140625" style="1"/>
    <col min="5049" max="5049" width="9.85546875" style="1" customWidth="1"/>
    <col min="5050" max="5050" width="13.7109375" style="1" customWidth="1"/>
    <col min="5051" max="5051" width="12" style="1" customWidth="1"/>
    <col min="5052" max="5052" width="9.140625" style="1"/>
    <col min="5053" max="5053" width="19.140625" style="1" customWidth="1"/>
    <col min="5054" max="5054" width="13.85546875" style="1" customWidth="1"/>
    <col min="5055" max="5055" width="11.7109375" style="1" customWidth="1"/>
    <col min="5056" max="5056" width="26.28515625" style="1" customWidth="1"/>
    <col min="5057" max="5065" width="10.7109375" style="1" customWidth="1"/>
    <col min="5066" max="5286" width="9.140625" style="1"/>
    <col min="5287" max="5287" width="11" style="1" customWidth="1"/>
    <col min="5288" max="5288" width="0.5703125" style="1" customWidth="1"/>
    <col min="5289" max="5289" width="26.28515625" style="1" customWidth="1"/>
    <col min="5290" max="5295" width="0" style="1" hidden="1" customWidth="1"/>
    <col min="5296" max="5296" width="0.140625" style="1" customWidth="1"/>
    <col min="5297" max="5302" width="8.85546875" style="1" customWidth="1"/>
    <col min="5303" max="5303" width="8.5703125" style="1" customWidth="1"/>
    <col min="5304" max="5304" width="9.140625" style="1"/>
    <col min="5305" max="5305" width="9.85546875" style="1" customWidth="1"/>
    <col min="5306" max="5306" width="13.7109375" style="1" customWidth="1"/>
    <col min="5307" max="5307" width="12" style="1" customWidth="1"/>
    <col min="5308" max="5308" width="9.140625" style="1"/>
    <col min="5309" max="5309" width="19.140625" style="1" customWidth="1"/>
    <col min="5310" max="5310" width="13.85546875" style="1" customWidth="1"/>
    <col min="5311" max="5311" width="11.7109375" style="1" customWidth="1"/>
    <col min="5312" max="5312" width="26.28515625" style="1" customWidth="1"/>
    <col min="5313" max="5321" width="10.7109375" style="1" customWidth="1"/>
    <col min="5322" max="5542" width="9.140625" style="1"/>
    <col min="5543" max="5543" width="11" style="1" customWidth="1"/>
    <col min="5544" max="5544" width="0.5703125" style="1" customWidth="1"/>
    <col min="5545" max="5545" width="26.28515625" style="1" customWidth="1"/>
    <col min="5546" max="5551" width="0" style="1" hidden="1" customWidth="1"/>
    <col min="5552" max="5552" width="0.140625" style="1" customWidth="1"/>
    <col min="5553" max="5558" width="8.85546875" style="1" customWidth="1"/>
    <col min="5559" max="5559" width="8.5703125" style="1" customWidth="1"/>
    <col min="5560" max="5560" width="9.140625" style="1"/>
    <col min="5561" max="5561" width="9.85546875" style="1" customWidth="1"/>
    <col min="5562" max="5562" width="13.7109375" style="1" customWidth="1"/>
    <col min="5563" max="5563" width="12" style="1" customWidth="1"/>
    <col min="5564" max="5564" width="9.140625" style="1"/>
    <col min="5565" max="5565" width="19.140625" style="1" customWidth="1"/>
    <col min="5566" max="5566" width="13.85546875" style="1" customWidth="1"/>
    <col min="5567" max="5567" width="11.7109375" style="1" customWidth="1"/>
    <col min="5568" max="5568" width="26.28515625" style="1" customWidth="1"/>
    <col min="5569" max="5577" width="10.7109375" style="1" customWidth="1"/>
    <col min="5578" max="5798" width="9.140625" style="1"/>
    <col min="5799" max="5799" width="11" style="1" customWidth="1"/>
    <col min="5800" max="5800" width="0.5703125" style="1" customWidth="1"/>
    <col min="5801" max="5801" width="26.28515625" style="1" customWidth="1"/>
    <col min="5802" max="5807" width="0" style="1" hidden="1" customWidth="1"/>
    <col min="5808" max="5808" width="0.140625" style="1" customWidth="1"/>
    <col min="5809" max="5814" width="8.85546875" style="1" customWidth="1"/>
    <col min="5815" max="5815" width="8.5703125" style="1" customWidth="1"/>
    <col min="5816" max="5816" width="9.140625" style="1"/>
    <col min="5817" max="5817" width="9.85546875" style="1" customWidth="1"/>
    <col min="5818" max="5818" width="13.7109375" style="1" customWidth="1"/>
    <col min="5819" max="5819" width="12" style="1" customWidth="1"/>
    <col min="5820" max="5820" width="9.140625" style="1"/>
    <col min="5821" max="5821" width="19.140625" style="1" customWidth="1"/>
    <col min="5822" max="5822" width="13.85546875" style="1" customWidth="1"/>
    <col min="5823" max="5823" width="11.7109375" style="1" customWidth="1"/>
    <col min="5824" max="5824" width="26.28515625" style="1" customWidth="1"/>
    <col min="5825" max="5833" width="10.7109375" style="1" customWidth="1"/>
    <col min="5834" max="6054" width="9.140625" style="1"/>
    <col min="6055" max="6055" width="11" style="1" customWidth="1"/>
    <col min="6056" max="6056" width="0.5703125" style="1" customWidth="1"/>
    <col min="6057" max="6057" width="26.28515625" style="1" customWidth="1"/>
    <col min="6058" max="6063" width="0" style="1" hidden="1" customWidth="1"/>
    <col min="6064" max="6064" width="0.140625" style="1" customWidth="1"/>
    <col min="6065" max="6070" width="8.85546875" style="1" customWidth="1"/>
    <col min="6071" max="6071" width="8.5703125" style="1" customWidth="1"/>
    <col min="6072" max="6072" width="9.140625" style="1"/>
    <col min="6073" max="6073" width="9.85546875" style="1" customWidth="1"/>
    <col min="6074" max="6074" width="13.7109375" style="1" customWidth="1"/>
    <col min="6075" max="6075" width="12" style="1" customWidth="1"/>
    <col min="6076" max="6076" width="9.140625" style="1"/>
    <col min="6077" max="6077" width="19.140625" style="1" customWidth="1"/>
    <col min="6078" max="6078" width="13.85546875" style="1" customWidth="1"/>
    <col min="6079" max="6079" width="11.7109375" style="1" customWidth="1"/>
    <col min="6080" max="6080" width="26.28515625" style="1" customWidth="1"/>
    <col min="6081" max="6089" width="10.7109375" style="1" customWidth="1"/>
    <col min="6090" max="6310" width="9.140625" style="1"/>
    <col min="6311" max="6311" width="11" style="1" customWidth="1"/>
    <col min="6312" max="6312" width="0.5703125" style="1" customWidth="1"/>
    <col min="6313" max="6313" width="26.28515625" style="1" customWidth="1"/>
    <col min="6314" max="6319" width="0" style="1" hidden="1" customWidth="1"/>
    <col min="6320" max="6320" width="0.140625" style="1" customWidth="1"/>
    <col min="6321" max="6326" width="8.85546875" style="1" customWidth="1"/>
    <col min="6327" max="6327" width="8.5703125" style="1" customWidth="1"/>
    <col min="6328" max="6328" width="9.140625" style="1"/>
    <col min="6329" max="6329" width="9.85546875" style="1" customWidth="1"/>
    <col min="6330" max="6330" width="13.7109375" style="1" customWidth="1"/>
    <col min="6331" max="6331" width="12" style="1" customWidth="1"/>
    <col min="6332" max="6332" width="9.140625" style="1"/>
    <col min="6333" max="6333" width="19.140625" style="1" customWidth="1"/>
    <col min="6334" max="6334" width="13.85546875" style="1" customWidth="1"/>
    <col min="6335" max="6335" width="11.7109375" style="1" customWidth="1"/>
    <col min="6336" max="6336" width="26.28515625" style="1" customWidth="1"/>
    <col min="6337" max="6345" width="10.7109375" style="1" customWidth="1"/>
    <col min="6346" max="6566" width="9.140625" style="1"/>
    <col min="6567" max="6567" width="11" style="1" customWidth="1"/>
    <col min="6568" max="6568" width="0.5703125" style="1" customWidth="1"/>
    <col min="6569" max="6569" width="26.28515625" style="1" customWidth="1"/>
    <col min="6570" max="6575" width="0" style="1" hidden="1" customWidth="1"/>
    <col min="6576" max="6576" width="0.140625" style="1" customWidth="1"/>
    <col min="6577" max="6582" width="8.85546875" style="1" customWidth="1"/>
    <col min="6583" max="6583" width="8.5703125" style="1" customWidth="1"/>
    <col min="6584" max="6584" width="9.140625" style="1"/>
    <col min="6585" max="6585" width="9.85546875" style="1" customWidth="1"/>
    <col min="6586" max="6586" width="13.7109375" style="1" customWidth="1"/>
    <col min="6587" max="6587" width="12" style="1" customWidth="1"/>
    <col min="6588" max="6588" width="9.140625" style="1"/>
    <col min="6589" max="6589" width="19.140625" style="1" customWidth="1"/>
    <col min="6590" max="6590" width="13.85546875" style="1" customWidth="1"/>
    <col min="6591" max="6591" width="11.7109375" style="1" customWidth="1"/>
    <col min="6592" max="6592" width="26.28515625" style="1" customWidth="1"/>
    <col min="6593" max="6601" width="10.7109375" style="1" customWidth="1"/>
    <col min="6602" max="6822" width="9.140625" style="1"/>
    <col min="6823" max="6823" width="11" style="1" customWidth="1"/>
    <col min="6824" max="6824" width="0.5703125" style="1" customWidth="1"/>
    <col min="6825" max="6825" width="26.28515625" style="1" customWidth="1"/>
    <col min="6826" max="6831" width="0" style="1" hidden="1" customWidth="1"/>
    <col min="6832" max="6832" width="0.140625" style="1" customWidth="1"/>
    <col min="6833" max="6838" width="8.85546875" style="1" customWidth="1"/>
    <col min="6839" max="6839" width="8.5703125" style="1" customWidth="1"/>
    <col min="6840" max="6840" width="9.140625" style="1"/>
    <col min="6841" max="6841" width="9.85546875" style="1" customWidth="1"/>
    <col min="6842" max="6842" width="13.7109375" style="1" customWidth="1"/>
    <col min="6843" max="6843" width="12" style="1" customWidth="1"/>
    <col min="6844" max="6844" width="9.140625" style="1"/>
    <col min="6845" max="6845" width="19.140625" style="1" customWidth="1"/>
    <col min="6846" max="6846" width="13.85546875" style="1" customWidth="1"/>
    <col min="6847" max="6847" width="11.7109375" style="1" customWidth="1"/>
    <col min="6848" max="6848" width="26.28515625" style="1" customWidth="1"/>
    <col min="6849" max="6857" width="10.7109375" style="1" customWidth="1"/>
    <col min="6858" max="7078" width="9.140625" style="1"/>
    <col min="7079" max="7079" width="11" style="1" customWidth="1"/>
    <col min="7080" max="7080" width="0.5703125" style="1" customWidth="1"/>
    <col min="7081" max="7081" width="26.28515625" style="1" customWidth="1"/>
    <col min="7082" max="7087" width="0" style="1" hidden="1" customWidth="1"/>
    <col min="7088" max="7088" width="0.140625" style="1" customWidth="1"/>
    <col min="7089" max="7094" width="8.85546875" style="1" customWidth="1"/>
    <col min="7095" max="7095" width="8.5703125" style="1" customWidth="1"/>
    <col min="7096" max="7096" width="9.140625" style="1"/>
    <col min="7097" max="7097" width="9.85546875" style="1" customWidth="1"/>
    <col min="7098" max="7098" width="13.7109375" style="1" customWidth="1"/>
    <col min="7099" max="7099" width="12" style="1" customWidth="1"/>
    <col min="7100" max="7100" width="9.140625" style="1"/>
    <col min="7101" max="7101" width="19.140625" style="1" customWidth="1"/>
    <col min="7102" max="7102" width="13.85546875" style="1" customWidth="1"/>
    <col min="7103" max="7103" width="11.7109375" style="1" customWidth="1"/>
    <col min="7104" max="7104" width="26.28515625" style="1" customWidth="1"/>
    <col min="7105" max="7113" width="10.7109375" style="1" customWidth="1"/>
    <col min="7114" max="7334" width="9.140625" style="1"/>
    <col min="7335" max="7335" width="11" style="1" customWidth="1"/>
    <col min="7336" max="7336" width="0.5703125" style="1" customWidth="1"/>
    <col min="7337" max="7337" width="26.28515625" style="1" customWidth="1"/>
    <col min="7338" max="7343" width="0" style="1" hidden="1" customWidth="1"/>
    <col min="7344" max="7344" width="0.140625" style="1" customWidth="1"/>
    <col min="7345" max="7350" width="8.85546875" style="1" customWidth="1"/>
    <col min="7351" max="7351" width="8.5703125" style="1" customWidth="1"/>
    <col min="7352" max="7352" width="9.140625" style="1"/>
    <col min="7353" max="7353" width="9.85546875" style="1" customWidth="1"/>
    <col min="7354" max="7354" width="13.7109375" style="1" customWidth="1"/>
    <col min="7355" max="7355" width="12" style="1" customWidth="1"/>
    <col min="7356" max="7356" width="9.140625" style="1"/>
    <col min="7357" max="7357" width="19.140625" style="1" customWidth="1"/>
    <col min="7358" max="7358" width="13.85546875" style="1" customWidth="1"/>
    <col min="7359" max="7359" width="11.7109375" style="1" customWidth="1"/>
    <col min="7360" max="7360" width="26.28515625" style="1" customWidth="1"/>
    <col min="7361" max="7369" width="10.7109375" style="1" customWidth="1"/>
    <col min="7370" max="7590" width="9.140625" style="1"/>
    <col min="7591" max="7591" width="11" style="1" customWidth="1"/>
    <col min="7592" max="7592" width="0.5703125" style="1" customWidth="1"/>
    <col min="7593" max="7593" width="26.28515625" style="1" customWidth="1"/>
    <col min="7594" max="7599" width="0" style="1" hidden="1" customWidth="1"/>
    <col min="7600" max="7600" width="0.140625" style="1" customWidth="1"/>
    <col min="7601" max="7606" width="8.85546875" style="1" customWidth="1"/>
    <col min="7607" max="7607" width="8.5703125" style="1" customWidth="1"/>
    <col min="7608" max="7608" width="9.140625" style="1"/>
    <col min="7609" max="7609" width="9.85546875" style="1" customWidth="1"/>
    <col min="7610" max="7610" width="13.7109375" style="1" customWidth="1"/>
    <col min="7611" max="7611" width="12" style="1" customWidth="1"/>
    <col min="7612" max="7612" width="9.140625" style="1"/>
    <col min="7613" max="7613" width="19.140625" style="1" customWidth="1"/>
    <col min="7614" max="7614" width="13.85546875" style="1" customWidth="1"/>
    <col min="7615" max="7615" width="11.7109375" style="1" customWidth="1"/>
    <col min="7616" max="7616" width="26.28515625" style="1" customWidth="1"/>
    <col min="7617" max="7625" width="10.7109375" style="1" customWidth="1"/>
    <col min="7626" max="7846" width="9.140625" style="1"/>
    <col min="7847" max="7847" width="11" style="1" customWidth="1"/>
    <col min="7848" max="7848" width="0.5703125" style="1" customWidth="1"/>
    <col min="7849" max="7849" width="26.28515625" style="1" customWidth="1"/>
    <col min="7850" max="7855" width="0" style="1" hidden="1" customWidth="1"/>
    <col min="7856" max="7856" width="0.140625" style="1" customWidth="1"/>
    <col min="7857" max="7862" width="8.85546875" style="1" customWidth="1"/>
    <col min="7863" max="7863" width="8.5703125" style="1" customWidth="1"/>
    <col min="7864" max="7864" width="9.140625" style="1"/>
    <col min="7865" max="7865" width="9.85546875" style="1" customWidth="1"/>
    <col min="7866" max="7866" width="13.7109375" style="1" customWidth="1"/>
    <col min="7867" max="7867" width="12" style="1" customWidth="1"/>
    <col min="7868" max="7868" width="9.140625" style="1"/>
    <col min="7869" max="7869" width="19.140625" style="1" customWidth="1"/>
    <col min="7870" max="7870" width="13.85546875" style="1" customWidth="1"/>
    <col min="7871" max="7871" width="11.7109375" style="1" customWidth="1"/>
    <col min="7872" max="7872" width="26.28515625" style="1" customWidth="1"/>
    <col min="7873" max="7881" width="10.7109375" style="1" customWidth="1"/>
    <col min="7882" max="8102" width="9.140625" style="1"/>
    <col min="8103" max="8103" width="11" style="1" customWidth="1"/>
    <col min="8104" max="8104" width="0.5703125" style="1" customWidth="1"/>
    <col min="8105" max="8105" width="26.28515625" style="1" customWidth="1"/>
    <col min="8106" max="8111" width="0" style="1" hidden="1" customWidth="1"/>
    <col min="8112" max="8112" width="0.140625" style="1" customWidth="1"/>
    <col min="8113" max="8118" width="8.85546875" style="1" customWidth="1"/>
    <col min="8119" max="8119" width="8.5703125" style="1" customWidth="1"/>
    <col min="8120" max="8120" width="9.140625" style="1"/>
    <col min="8121" max="8121" width="9.85546875" style="1" customWidth="1"/>
    <col min="8122" max="8122" width="13.7109375" style="1" customWidth="1"/>
    <col min="8123" max="8123" width="12" style="1" customWidth="1"/>
    <col min="8124" max="8124" width="9.140625" style="1"/>
    <col min="8125" max="8125" width="19.140625" style="1" customWidth="1"/>
    <col min="8126" max="8126" width="13.85546875" style="1" customWidth="1"/>
    <col min="8127" max="8127" width="11.7109375" style="1" customWidth="1"/>
    <col min="8128" max="8128" width="26.28515625" style="1" customWidth="1"/>
    <col min="8129" max="8137" width="10.7109375" style="1" customWidth="1"/>
    <col min="8138" max="8358" width="9.140625" style="1"/>
    <col min="8359" max="8359" width="11" style="1" customWidth="1"/>
    <col min="8360" max="8360" width="0.5703125" style="1" customWidth="1"/>
    <col min="8361" max="8361" width="26.28515625" style="1" customWidth="1"/>
    <col min="8362" max="8367" width="0" style="1" hidden="1" customWidth="1"/>
    <col min="8368" max="8368" width="0.140625" style="1" customWidth="1"/>
    <col min="8369" max="8374" width="8.85546875" style="1" customWidth="1"/>
    <col min="8375" max="8375" width="8.5703125" style="1" customWidth="1"/>
    <col min="8376" max="8376" width="9.140625" style="1"/>
    <col min="8377" max="8377" width="9.85546875" style="1" customWidth="1"/>
    <col min="8378" max="8378" width="13.7109375" style="1" customWidth="1"/>
    <col min="8379" max="8379" width="12" style="1" customWidth="1"/>
    <col min="8380" max="8380" width="9.140625" style="1"/>
    <col min="8381" max="8381" width="19.140625" style="1" customWidth="1"/>
    <col min="8382" max="8382" width="13.85546875" style="1" customWidth="1"/>
    <col min="8383" max="8383" width="11.7109375" style="1" customWidth="1"/>
    <col min="8384" max="8384" width="26.28515625" style="1" customWidth="1"/>
    <col min="8385" max="8393" width="10.7109375" style="1" customWidth="1"/>
    <col min="8394" max="8614" width="9.140625" style="1"/>
    <col min="8615" max="8615" width="11" style="1" customWidth="1"/>
    <col min="8616" max="8616" width="0.5703125" style="1" customWidth="1"/>
    <col min="8617" max="8617" width="26.28515625" style="1" customWidth="1"/>
    <col min="8618" max="8623" width="0" style="1" hidden="1" customWidth="1"/>
    <col min="8624" max="8624" width="0.140625" style="1" customWidth="1"/>
    <col min="8625" max="8630" width="8.85546875" style="1" customWidth="1"/>
    <col min="8631" max="8631" width="8.5703125" style="1" customWidth="1"/>
    <col min="8632" max="8632" width="9.140625" style="1"/>
    <col min="8633" max="8633" width="9.85546875" style="1" customWidth="1"/>
    <col min="8634" max="8634" width="13.7109375" style="1" customWidth="1"/>
    <col min="8635" max="8635" width="12" style="1" customWidth="1"/>
    <col min="8636" max="8636" width="9.140625" style="1"/>
    <col min="8637" max="8637" width="19.140625" style="1" customWidth="1"/>
    <col min="8638" max="8638" width="13.85546875" style="1" customWidth="1"/>
    <col min="8639" max="8639" width="11.7109375" style="1" customWidth="1"/>
    <col min="8640" max="8640" width="26.28515625" style="1" customWidth="1"/>
    <col min="8641" max="8649" width="10.7109375" style="1" customWidth="1"/>
    <col min="8650" max="8870" width="9.140625" style="1"/>
    <col min="8871" max="8871" width="11" style="1" customWidth="1"/>
    <col min="8872" max="8872" width="0.5703125" style="1" customWidth="1"/>
    <col min="8873" max="8873" width="26.28515625" style="1" customWidth="1"/>
    <col min="8874" max="8879" width="0" style="1" hidden="1" customWidth="1"/>
    <col min="8880" max="8880" width="0.140625" style="1" customWidth="1"/>
    <col min="8881" max="8886" width="8.85546875" style="1" customWidth="1"/>
    <col min="8887" max="8887" width="8.5703125" style="1" customWidth="1"/>
    <col min="8888" max="8888" width="9.140625" style="1"/>
    <col min="8889" max="8889" width="9.85546875" style="1" customWidth="1"/>
    <col min="8890" max="8890" width="13.7109375" style="1" customWidth="1"/>
    <col min="8891" max="8891" width="12" style="1" customWidth="1"/>
    <col min="8892" max="8892" width="9.140625" style="1"/>
    <col min="8893" max="8893" width="19.140625" style="1" customWidth="1"/>
    <col min="8894" max="8894" width="13.85546875" style="1" customWidth="1"/>
    <col min="8895" max="8895" width="11.7109375" style="1" customWidth="1"/>
    <col min="8896" max="8896" width="26.28515625" style="1" customWidth="1"/>
    <col min="8897" max="8905" width="10.7109375" style="1" customWidth="1"/>
    <col min="8906" max="9126" width="9.140625" style="1"/>
    <col min="9127" max="9127" width="11" style="1" customWidth="1"/>
    <col min="9128" max="9128" width="0.5703125" style="1" customWidth="1"/>
    <col min="9129" max="9129" width="26.28515625" style="1" customWidth="1"/>
    <col min="9130" max="9135" width="0" style="1" hidden="1" customWidth="1"/>
    <col min="9136" max="9136" width="0.140625" style="1" customWidth="1"/>
    <col min="9137" max="9142" width="8.85546875" style="1" customWidth="1"/>
    <col min="9143" max="9143" width="8.5703125" style="1" customWidth="1"/>
    <col min="9144" max="9144" width="9.140625" style="1"/>
    <col min="9145" max="9145" width="9.85546875" style="1" customWidth="1"/>
    <col min="9146" max="9146" width="13.7109375" style="1" customWidth="1"/>
    <col min="9147" max="9147" width="12" style="1" customWidth="1"/>
    <col min="9148" max="9148" width="9.140625" style="1"/>
    <col min="9149" max="9149" width="19.140625" style="1" customWidth="1"/>
    <col min="9150" max="9150" width="13.85546875" style="1" customWidth="1"/>
    <col min="9151" max="9151" width="11.7109375" style="1" customWidth="1"/>
    <col min="9152" max="9152" width="26.28515625" style="1" customWidth="1"/>
    <col min="9153" max="9161" width="10.7109375" style="1" customWidth="1"/>
    <col min="9162" max="9382" width="9.140625" style="1"/>
    <col min="9383" max="9383" width="11" style="1" customWidth="1"/>
    <col min="9384" max="9384" width="0.5703125" style="1" customWidth="1"/>
    <col min="9385" max="9385" width="26.28515625" style="1" customWidth="1"/>
    <col min="9386" max="9391" width="0" style="1" hidden="1" customWidth="1"/>
    <col min="9392" max="9392" width="0.140625" style="1" customWidth="1"/>
    <col min="9393" max="9398" width="8.85546875" style="1" customWidth="1"/>
    <col min="9399" max="9399" width="8.5703125" style="1" customWidth="1"/>
    <col min="9400" max="9400" width="9.140625" style="1"/>
    <col min="9401" max="9401" width="9.85546875" style="1" customWidth="1"/>
    <col min="9402" max="9402" width="13.7109375" style="1" customWidth="1"/>
    <col min="9403" max="9403" width="12" style="1" customWidth="1"/>
    <col min="9404" max="9404" width="9.140625" style="1"/>
    <col min="9405" max="9405" width="19.140625" style="1" customWidth="1"/>
    <col min="9406" max="9406" width="13.85546875" style="1" customWidth="1"/>
    <col min="9407" max="9407" width="11.7109375" style="1" customWidth="1"/>
    <col min="9408" max="9408" width="26.28515625" style="1" customWidth="1"/>
    <col min="9409" max="9417" width="10.7109375" style="1" customWidth="1"/>
    <col min="9418" max="9638" width="9.140625" style="1"/>
    <col min="9639" max="9639" width="11" style="1" customWidth="1"/>
    <col min="9640" max="9640" width="0.5703125" style="1" customWidth="1"/>
    <col min="9641" max="9641" width="26.28515625" style="1" customWidth="1"/>
    <col min="9642" max="9647" width="0" style="1" hidden="1" customWidth="1"/>
    <col min="9648" max="9648" width="0.140625" style="1" customWidth="1"/>
    <col min="9649" max="9654" width="8.85546875" style="1" customWidth="1"/>
    <col min="9655" max="9655" width="8.5703125" style="1" customWidth="1"/>
    <col min="9656" max="9656" width="9.140625" style="1"/>
    <col min="9657" max="9657" width="9.85546875" style="1" customWidth="1"/>
    <col min="9658" max="9658" width="13.7109375" style="1" customWidth="1"/>
    <col min="9659" max="9659" width="12" style="1" customWidth="1"/>
    <col min="9660" max="9660" width="9.140625" style="1"/>
    <col min="9661" max="9661" width="19.140625" style="1" customWidth="1"/>
    <col min="9662" max="9662" width="13.85546875" style="1" customWidth="1"/>
    <col min="9663" max="9663" width="11.7109375" style="1" customWidth="1"/>
    <col min="9664" max="9664" width="26.28515625" style="1" customWidth="1"/>
    <col min="9665" max="9673" width="10.7109375" style="1" customWidth="1"/>
    <col min="9674" max="9894" width="9.140625" style="1"/>
    <col min="9895" max="9895" width="11" style="1" customWidth="1"/>
    <col min="9896" max="9896" width="0.5703125" style="1" customWidth="1"/>
    <col min="9897" max="9897" width="26.28515625" style="1" customWidth="1"/>
    <col min="9898" max="9903" width="0" style="1" hidden="1" customWidth="1"/>
    <col min="9904" max="9904" width="0.140625" style="1" customWidth="1"/>
    <col min="9905" max="9910" width="8.85546875" style="1" customWidth="1"/>
    <col min="9911" max="9911" width="8.5703125" style="1" customWidth="1"/>
    <col min="9912" max="9912" width="9.140625" style="1"/>
    <col min="9913" max="9913" width="9.85546875" style="1" customWidth="1"/>
    <col min="9914" max="9914" width="13.7109375" style="1" customWidth="1"/>
    <col min="9915" max="9915" width="12" style="1" customWidth="1"/>
    <col min="9916" max="9916" width="9.140625" style="1"/>
    <col min="9917" max="9917" width="19.140625" style="1" customWidth="1"/>
    <col min="9918" max="9918" width="13.85546875" style="1" customWidth="1"/>
    <col min="9919" max="9919" width="11.7109375" style="1" customWidth="1"/>
    <col min="9920" max="9920" width="26.28515625" style="1" customWidth="1"/>
    <col min="9921" max="9929" width="10.7109375" style="1" customWidth="1"/>
    <col min="9930" max="10150" width="9.140625" style="1"/>
    <col min="10151" max="10151" width="11" style="1" customWidth="1"/>
    <col min="10152" max="10152" width="0.5703125" style="1" customWidth="1"/>
    <col min="10153" max="10153" width="26.28515625" style="1" customWidth="1"/>
    <col min="10154" max="10159" width="0" style="1" hidden="1" customWidth="1"/>
    <col min="10160" max="10160" width="0.140625" style="1" customWidth="1"/>
    <col min="10161" max="10166" width="8.85546875" style="1" customWidth="1"/>
    <col min="10167" max="10167" width="8.5703125" style="1" customWidth="1"/>
    <col min="10168" max="10168" width="9.140625" style="1"/>
    <col min="10169" max="10169" width="9.85546875" style="1" customWidth="1"/>
    <col min="10170" max="10170" width="13.7109375" style="1" customWidth="1"/>
    <col min="10171" max="10171" width="12" style="1" customWidth="1"/>
    <col min="10172" max="10172" width="9.140625" style="1"/>
    <col min="10173" max="10173" width="19.140625" style="1" customWidth="1"/>
    <col min="10174" max="10174" width="13.85546875" style="1" customWidth="1"/>
    <col min="10175" max="10175" width="11.7109375" style="1" customWidth="1"/>
    <col min="10176" max="10176" width="26.28515625" style="1" customWidth="1"/>
    <col min="10177" max="10185" width="10.7109375" style="1" customWidth="1"/>
    <col min="10186" max="10406" width="9.140625" style="1"/>
    <col min="10407" max="10407" width="11" style="1" customWidth="1"/>
    <col min="10408" max="10408" width="0.5703125" style="1" customWidth="1"/>
    <col min="10409" max="10409" width="26.28515625" style="1" customWidth="1"/>
    <col min="10410" max="10415" width="0" style="1" hidden="1" customWidth="1"/>
    <col min="10416" max="10416" width="0.140625" style="1" customWidth="1"/>
    <col min="10417" max="10422" width="8.85546875" style="1" customWidth="1"/>
    <col min="10423" max="10423" width="8.5703125" style="1" customWidth="1"/>
    <col min="10424" max="10424" width="9.140625" style="1"/>
    <col min="10425" max="10425" width="9.85546875" style="1" customWidth="1"/>
    <col min="10426" max="10426" width="13.7109375" style="1" customWidth="1"/>
    <col min="10427" max="10427" width="12" style="1" customWidth="1"/>
    <col min="10428" max="10428" width="9.140625" style="1"/>
    <col min="10429" max="10429" width="19.140625" style="1" customWidth="1"/>
    <col min="10430" max="10430" width="13.85546875" style="1" customWidth="1"/>
    <col min="10431" max="10431" width="11.7109375" style="1" customWidth="1"/>
    <col min="10432" max="10432" width="26.28515625" style="1" customWidth="1"/>
    <col min="10433" max="10441" width="10.7109375" style="1" customWidth="1"/>
    <col min="10442" max="10662" width="9.140625" style="1"/>
    <col min="10663" max="10663" width="11" style="1" customWidth="1"/>
    <col min="10664" max="10664" width="0.5703125" style="1" customWidth="1"/>
    <col min="10665" max="10665" width="26.28515625" style="1" customWidth="1"/>
    <col min="10666" max="10671" width="0" style="1" hidden="1" customWidth="1"/>
    <col min="10672" max="10672" width="0.140625" style="1" customWidth="1"/>
    <col min="10673" max="10678" width="8.85546875" style="1" customWidth="1"/>
    <col min="10679" max="10679" width="8.5703125" style="1" customWidth="1"/>
    <col min="10680" max="10680" width="9.140625" style="1"/>
    <col min="10681" max="10681" width="9.85546875" style="1" customWidth="1"/>
    <col min="10682" max="10682" width="13.7109375" style="1" customWidth="1"/>
    <col min="10683" max="10683" width="12" style="1" customWidth="1"/>
    <col min="10684" max="10684" width="9.140625" style="1"/>
    <col min="10685" max="10685" width="19.140625" style="1" customWidth="1"/>
    <col min="10686" max="10686" width="13.85546875" style="1" customWidth="1"/>
    <col min="10687" max="10687" width="11.7109375" style="1" customWidth="1"/>
    <col min="10688" max="10688" width="26.28515625" style="1" customWidth="1"/>
    <col min="10689" max="10697" width="10.7109375" style="1" customWidth="1"/>
    <col min="10698" max="10918" width="9.140625" style="1"/>
    <col min="10919" max="10919" width="11" style="1" customWidth="1"/>
    <col min="10920" max="10920" width="0.5703125" style="1" customWidth="1"/>
    <col min="10921" max="10921" width="26.28515625" style="1" customWidth="1"/>
    <col min="10922" max="10927" width="0" style="1" hidden="1" customWidth="1"/>
    <col min="10928" max="10928" width="0.140625" style="1" customWidth="1"/>
    <col min="10929" max="10934" width="8.85546875" style="1" customWidth="1"/>
    <col min="10935" max="10935" width="8.5703125" style="1" customWidth="1"/>
    <col min="10936" max="10936" width="9.140625" style="1"/>
    <col min="10937" max="10937" width="9.85546875" style="1" customWidth="1"/>
    <col min="10938" max="10938" width="13.7109375" style="1" customWidth="1"/>
    <col min="10939" max="10939" width="12" style="1" customWidth="1"/>
    <col min="10940" max="10940" width="9.140625" style="1"/>
    <col min="10941" max="10941" width="19.140625" style="1" customWidth="1"/>
    <col min="10942" max="10942" width="13.85546875" style="1" customWidth="1"/>
    <col min="10943" max="10943" width="11.7109375" style="1" customWidth="1"/>
    <col min="10944" max="10944" width="26.28515625" style="1" customWidth="1"/>
    <col min="10945" max="10953" width="10.7109375" style="1" customWidth="1"/>
    <col min="10954" max="11174" width="9.140625" style="1"/>
    <col min="11175" max="11175" width="11" style="1" customWidth="1"/>
    <col min="11176" max="11176" width="0.5703125" style="1" customWidth="1"/>
    <col min="11177" max="11177" width="26.28515625" style="1" customWidth="1"/>
    <col min="11178" max="11183" width="0" style="1" hidden="1" customWidth="1"/>
    <col min="11184" max="11184" width="0.140625" style="1" customWidth="1"/>
    <col min="11185" max="11190" width="8.85546875" style="1" customWidth="1"/>
    <col min="11191" max="11191" width="8.5703125" style="1" customWidth="1"/>
    <col min="11192" max="11192" width="9.140625" style="1"/>
    <col min="11193" max="11193" width="9.85546875" style="1" customWidth="1"/>
    <col min="11194" max="11194" width="13.7109375" style="1" customWidth="1"/>
    <col min="11195" max="11195" width="12" style="1" customWidth="1"/>
    <col min="11196" max="11196" width="9.140625" style="1"/>
    <col min="11197" max="11197" width="19.140625" style="1" customWidth="1"/>
    <col min="11198" max="11198" width="13.85546875" style="1" customWidth="1"/>
    <col min="11199" max="11199" width="11.7109375" style="1" customWidth="1"/>
    <col min="11200" max="11200" width="26.28515625" style="1" customWidth="1"/>
    <col min="11201" max="11209" width="10.7109375" style="1" customWidth="1"/>
    <col min="11210" max="11430" width="9.140625" style="1"/>
    <col min="11431" max="11431" width="11" style="1" customWidth="1"/>
    <col min="11432" max="11432" width="0.5703125" style="1" customWidth="1"/>
    <col min="11433" max="11433" width="26.28515625" style="1" customWidth="1"/>
    <col min="11434" max="11439" width="0" style="1" hidden="1" customWidth="1"/>
    <col min="11440" max="11440" width="0.140625" style="1" customWidth="1"/>
    <col min="11441" max="11446" width="8.85546875" style="1" customWidth="1"/>
    <col min="11447" max="11447" width="8.5703125" style="1" customWidth="1"/>
    <col min="11448" max="11448" width="9.140625" style="1"/>
    <col min="11449" max="11449" width="9.85546875" style="1" customWidth="1"/>
    <col min="11450" max="11450" width="13.7109375" style="1" customWidth="1"/>
    <col min="11451" max="11451" width="12" style="1" customWidth="1"/>
    <col min="11452" max="11452" width="9.140625" style="1"/>
    <col min="11453" max="11453" width="19.140625" style="1" customWidth="1"/>
    <col min="11454" max="11454" width="13.85546875" style="1" customWidth="1"/>
    <col min="11455" max="11455" width="11.7109375" style="1" customWidth="1"/>
    <col min="11456" max="11456" width="26.28515625" style="1" customWidth="1"/>
    <col min="11457" max="11465" width="10.7109375" style="1" customWidth="1"/>
    <col min="11466" max="11686" width="9.140625" style="1"/>
    <col min="11687" max="11687" width="11" style="1" customWidth="1"/>
    <col min="11688" max="11688" width="0.5703125" style="1" customWidth="1"/>
    <col min="11689" max="11689" width="26.28515625" style="1" customWidth="1"/>
    <col min="11690" max="11695" width="0" style="1" hidden="1" customWidth="1"/>
    <col min="11696" max="11696" width="0.140625" style="1" customWidth="1"/>
    <col min="11697" max="11702" width="8.85546875" style="1" customWidth="1"/>
    <col min="11703" max="11703" width="8.5703125" style="1" customWidth="1"/>
    <col min="11704" max="11704" width="9.140625" style="1"/>
    <col min="11705" max="11705" width="9.85546875" style="1" customWidth="1"/>
    <col min="11706" max="11706" width="13.7109375" style="1" customWidth="1"/>
    <col min="11707" max="11707" width="12" style="1" customWidth="1"/>
    <col min="11708" max="11708" width="9.140625" style="1"/>
    <col min="11709" max="11709" width="19.140625" style="1" customWidth="1"/>
    <col min="11710" max="11710" width="13.85546875" style="1" customWidth="1"/>
    <col min="11711" max="11711" width="11.7109375" style="1" customWidth="1"/>
    <col min="11712" max="11712" width="26.28515625" style="1" customWidth="1"/>
    <col min="11713" max="11721" width="10.7109375" style="1" customWidth="1"/>
    <col min="11722" max="11942" width="9.140625" style="1"/>
    <col min="11943" max="11943" width="11" style="1" customWidth="1"/>
    <col min="11944" max="11944" width="0.5703125" style="1" customWidth="1"/>
    <col min="11945" max="11945" width="26.28515625" style="1" customWidth="1"/>
    <col min="11946" max="11951" width="0" style="1" hidden="1" customWidth="1"/>
    <col min="11952" max="11952" width="0.140625" style="1" customWidth="1"/>
    <col min="11953" max="11958" width="8.85546875" style="1" customWidth="1"/>
    <col min="11959" max="11959" width="8.5703125" style="1" customWidth="1"/>
    <col min="11960" max="11960" width="9.140625" style="1"/>
    <col min="11961" max="11961" width="9.85546875" style="1" customWidth="1"/>
    <col min="11962" max="11962" width="13.7109375" style="1" customWidth="1"/>
    <col min="11963" max="11963" width="12" style="1" customWidth="1"/>
    <col min="11964" max="11964" width="9.140625" style="1"/>
    <col min="11965" max="11965" width="19.140625" style="1" customWidth="1"/>
    <col min="11966" max="11966" width="13.85546875" style="1" customWidth="1"/>
    <col min="11967" max="11967" width="11.7109375" style="1" customWidth="1"/>
    <col min="11968" max="11968" width="26.28515625" style="1" customWidth="1"/>
    <col min="11969" max="11977" width="10.7109375" style="1" customWidth="1"/>
    <col min="11978" max="12198" width="9.140625" style="1"/>
    <col min="12199" max="12199" width="11" style="1" customWidth="1"/>
    <col min="12200" max="12200" width="0.5703125" style="1" customWidth="1"/>
    <col min="12201" max="12201" width="26.28515625" style="1" customWidth="1"/>
    <col min="12202" max="12207" width="0" style="1" hidden="1" customWidth="1"/>
    <col min="12208" max="12208" width="0.140625" style="1" customWidth="1"/>
    <col min="12209" max="12214" width="8.85546875" style="1" customWidth="1"/>
    <col min="12215" max="12215" width="8.5703125" style="1" customWidth="1"/>
    <col min="12216" max="12216" width="9.140625" style="1"/>
    <col min="12217" max="12217" width="9.85546875" style="1" customWidth="1"/>
    <col min="12218" max="12218" width="13.7109375" style="1" customWidth="1"/>
    <col min="12219" max="12219" width="12" style="1" customWidth="1"/>
    <col min="12220" max="12220" width="9.140625" style="1"/>
    <col min="12221" max="12221" width="19.140625" style="1" customWidth="1"/>
    <col min="12222" max="12222" width="13.85546875" style="1" customWidth="1"/>
    <col min="12223" max="12223" width="11.7109375" style="1" customWidth="1"/>
    <col min="12224" max="12224" width="26.28515625" style="1" customWidth="1"/>
    <col min="12225" max="12233" width="10.7109375" style="1" customWidth="1"/>
    <col min="12234" max="12454" width="9.140625" style="1"/>
    <col min="12455" max="12455" width="11" style="1" customWidth="1"/>
    <col min="12456" max="12456" width="0.5703125" style="1" customWidth="1"/>
    <col min="12457" max="12457" width="26.28515625" style="1" customWidth="1"/>
    <col min="12458" max="12463" width="0" style="1" hidden="1" customWidth="1"/>
    <col min="12464" max="12464" width="0.140625" style="1" customWidth="1"/>
    <col min="12465" max="12470" width="8.85546875" style="1" customWidth="1"/>
    <col min="12471" max="12471" width="8.5703125" style="1" customWidth="1"/>
    <col min="12472" max="12472" width="9.140625" style="1"/>
    <col min="12473" max="12473" width="9.85546875" style="1" customWidth="1"/>
    <col min="12474" max="12474" width="13.7109375" style="1" customWidth="1"/>
    <col min="12475" max="12475" width="12" style="1" customWidth="1"/>
    <col min="12476" max="12476" width="9.140625" style="1"/>
    <col min="12477" max="12477" width="19.140625" style="1" customWidth="1"/>
    <col min="12478" max="12478" width="13.85546875" style="1" customWidth="1"/>
    <col min="12479" max="12479" width="11.7109375" style="1" customWidth="1"/>
    <col min="12480" max="12480" width="26.28515625" style="1" customWidth="1"/>
    <col min="12481" max="12489" width="10.7109375" style="1" customWidth="1"/>
    <col min="12490" max="12710" width="9.140625" style="1"/>
    <col min="12711" max="12711" width="11" style="1" customWidth="1"/>
    <col min="12712" max="12712" width="0.5703125" style="1" customWidth="1"/>
    <col min="12713" max="12713" width="26.28515625" style="1" customWidth="1"/>
    <col min="12714" max="12719" width="0" style="1" hidden="1" customWidth="1"/>
    <col min="12720" max="12720" width="0.140625" style="1" customWidth="1"/>
    <col min="12721" max="12726" width="8.85546875" style="1" customWidth="1"/>
    <col min="12727" max="12727" width="8.5703125" style="1" customWidth="1"/>
    <col min="12728" max="12728" width="9.140625" style="1"/>
    <col min="12729" max="12729" width="9.85546875" style="1" customWidth="1"/>
    <col min="12730" max="12730" width="13.7109375" style="1" customWidth="1"/>
    <col min="12731" max="12731" width="12" style="1" customWidth="1"/>
    <col min="12732" max="12732" width="9.140625" style="1"/>
    <col min="12733" max="12733" width="19.140625" style="1" customWidth="1"/>
    <col min="12734" max="12734" width="13.85546875" style="1" customWidth="1"/>
    <col min="12735" max="12735" width="11.7109375" style="1" customWidth="1"/>
    <col min="12736" max="12736" width="26.28515625" style="1" customWidth="1"/>
    <col min="12737" max="12745" width="10.7109375" style="1" customWidth="1"/>
    <col min="12746" max="12966" width="9.140625" style="1"/>
    <col min="12967" max="12967" width="11" style="1" customWidth="1"/>
    <col min="12968" max="12968" width="0.5703125" style="1" customWidth="1"/>
    <col min="12969" max="12969" width="26.28515625" style="1" customWidth="1"/>
    <col min="12970" max="12975" width="0" style="1" hidden="1" customWidth="1"/>
    <col min="12976" max="12976" width="0.140625" style="1" customWidth="1"/>
    <col min="12977" max="12982" width="8.85546875" style="1" customWidth="1"/>
    <col min="12983" max="12983" width="8.5703125" style="1" customWidth="1"/>
    <col min="12984" max="12984" width="9.140625" style="1"/>
    <col min="12985" max="12985" width="9.85546875" style="1" customWidth="1"/>
    <col min="12986" max="12986" width="13.7109375" style="1" customWidth="1"/>
    <col min="12987" max="12987" width="12" style="1" customWidth="1"/>
    <col min="12988" max="12988" width="9.140625" style="1"/>
    <col min="12989" max="12989" width="19.140625" style="1" customWidth="1"/>
    <col min="12990" max="12990" width="13.85546875" style="1" customWidth="1"/>
    <col min="12991" max="12991" width="11.7109375" style="1" customWidth="1"/>
    <col min="12992" max="12992" width="26.28515625" style="1" customWidth="1"/>
    <col min="12993" max="13001" width="10.7109375" style="1" customWidth="1"/>
    <col min="13002" max="13222" width="9.140625" style="1"/>
    <col min="13223" max="13223" width="11" style="1" customWidth="1"/>
    <col min="13224" max="13224" width="0.5703125" style="1" customWidth="1"/>
    <col min="13225" max="13225" width="26.28515625" style="1" customWidth="1"/>
    <col min="13226" max="13231" width="0" style="1" hidden="1" customWidth="1"/>
    <col min="13232" max="13232" width="0.140625" style="1" customWidth="1"/>
    <col min="13233" max="13238" width="8.85546875" style="1" customWidth="1"/>
    <col min="13239" max="13239" width="8.5703125" style="1" customWidth="1"/>
    <col min="13240" max="13240" width="9.140625" style="1"/>
    <col min="13241" max="13241" width="9.85546875" style="1" customWidth="1"/>
    <col min="13242" max="13242" width="13.7109375" style="1" customWidth="1"/>
    <col min="13243" max="13243" width="12" style="1" customWidth="1"/>
    <col min="13244" max="13244" width="9.140625" style="1"/>
    <col min="13245" max="13245" width="19.140625" style="1" customWidth="1"/>
    <col min="13246" max="13246" width="13.85546875" style="1" customWidth="1"/>
    <col min="13247" max="13247" width="11.7109375" style="1" customWidth="1"/>
    <col min="13248" max="13248" width="26.28515625" style="1" customWidth="1"/>
    <col min="13249" max="13257" width="10.7109375" style="1" customWidth="1"/>
    <col min="13258" max="13478" width="9.140625" style="1"/>
    <col min="13479" max="13479" width="11" style="1" customWidth="1"/>
    <col min="13480" max="13480" width="0.5703125" style="1" customWidth="1"/>
    <col min="13481" max="13481" width="26.28515625" style="1" customWidth="1"/>
    <col min="13482" max="13487" width="0" style="1" hidden="1" customWidth="1"/>
    <col min="13488" max="13488" width="0.140625" style="1" customWidth="1"/>
    <col min="13489" max="13494" width="8.85546875" style="1" customWidth="1"/>
    <col min="13495" max="13495" width="8.5703125" style="1" customWidth="1"/>
    <col min="13496" max="13496" width="9.140625" style="1"/>
    <col min="13497" max="13497" width="9.85546875" style="1" customWidth="1"/>
    <col min="13498" max="13498" width="13.7109375" style="1" customWidth="1"/>
    <col min="13499" max="13499" width="12" style="1" customWidth="1"/>
    <col min="13500" max="13500" width="9.140625" style="1"/>
    <col min="13501" max="13501" width="19.140625" style="1" customWidth="1"/>
    <col min="13502" max="13502" width="13.85546875" style="1" customWidth="1"/>
    <col min="13503" max="13503" width="11.7109375" style="1" customWidth="1"/>
    <col min="13504" max="13504" width="26.28515625" style="1" customWidth="1"/>
    <col min="13505" max="13513" width="10.7109375" style="1" customWidth="1"/>
    <col min="13514" max="13734" width="9.140625" style="1"/>
    <col min="13735" max="13735" width="11" style="1" customWidth="1"/>
    <col min="13736" max="13736" width="0.5703125" style="1" customWidth="1"/>
    <col min="13737" max="13737" width="26.28515625" style="1" customWidth="1"/>
    <col min="13738" max="13743" width="0" style="1" hidden="1" customWidth="1"/>
    <col min="13744" max="13744" width="0.140625" style="1" customWidth="1"/>
    <col min="13745" max="13750" width="8.85546875" style="1" customWidth="1"/>
    <col min="13751" max="13751" width="8.5703125" style="1" customWidth="1"/>
    <col min="13752" max="13752" width="9.140625" style="1"/>
    <col min="13753" max="13753" width="9.85546875" style="1" customWidth="1"/>
    <col min="13754" max="13754" width="13.7109375" style="1" customWidth="1"/>
    <col min="13755" max="13755" width="12" style="1" customWidth="1"/>
    <col min="13756" max="13756" width="9.140625" style="1"/>
    <col min="13757" max="13757" width="19.140625" style="1" customWidth="1"/>
    <col min="13758" max="13758" width="13.85546875" style="1" customWidth="1"/>
    <col min="13759" max="13759" width="11.7109375" style="1" customWidth="1"/>
    <col min="13760" max="13760" width="26.28515625" style="1" customWidth="1"/>
    <col min="13761" max="13769" width="10.7109375" style="1" customWidth="1"/>
    <col min="13770" max="13990" width="9.140625" style="1"/>
    <col min="13991" max="13991" width="11" style="1" customWidth="1"/>
    <col min="13992" max="13992" width="0.5703125" style="1" customWidth="1"/>
    <col min="13993" max="13993" width="26.28515625" style="1" customWidth="1"/>
    <col min="13994" max="13999" width="0" style="1" hidden="1" customWidth="1"/>
    <col min="14000" max="14000" width="0.140625" style="1" customWidth="1"/>
    <col min="14001" max="14006" width="8.85546875" style="1" customWidth="1"/>
    <col min="14007" max="14007" width="8.5703125" style="1" customWidth="1"/>
    <col min="14008" max="14008" width="9.140625" style="1"/>
    <col min="14009" max="14009" width="9.85546875" style="1" customWidth="1"/>
    <col min="14010" max="14010" width="13.7109375" style="1" customWidth="1"/>
    <col min="14011" max="14011" width="12" style="1" customWidth="1"/>
    <col min="14012" max="14012" width="9.140625" style="1"/>
    <col min="14013" max="14013" width="19.140625" style="1" customWidth="1"/>
    <col min="14014" max="14014" width="13.85546875" style="1" customWidth="1"/>
    <col min="14015" max="14015" width="11.7109375" style="1" customWidth="1"/>
    <col min="14016" max="14016" width="26.28515625" style="1" customWidth="1"/>
    <col min="14017" max="14025" width="10.7109375" style="1" customWidth="1"/>
    <col min="14026" max="14246" width="9.140625" style="1"/>
    <col min="14247" max="14247" width="11" style="1" customWidth="1"/>
    <col min="14248" max="14248" width="0.5703125" style="1" customWidth="1"/>
    <col min="14249" max="14249" width="26.28515625" style="1" customWidth="1"/>
    <col min="14250" max="14255" width="0" style="1" hidden="1" customWidth="1"/>
    <col min="14256" max="14256" width="0.140625" style="1" customWidth="1"/>
    <col min="14257" max="14262" width="8.85546875" style="1" customWidth="1"/>
    <col min="14263" max="14263" width="8.5703125" style="1" customWidth="1"/>
    <col min="14264" max="14264" width="9.140625" style="1"/>
    <col min="14265" max="14265" width="9.85546875" style="1" customWidth="1"/>
    <col min="14266" max="14266" width="13.7109375" style="1" customWidth="1"/>
    <col min="14267" max="14267" width="12" style="1" customWidth="1"/>
    <col min="14268" max="14268" width="9.140625" style="1"/>
    <col min="14269" max="14269" width="19.140625" style="1" customWidth="1"/>
    <col min="14270" max="14270" width="13.85546875" style="1" customWidth="1"/>
    <col min="14271" max="14271" width="11.7109375" style="1" customWidth="1"/>
    <col min="14272" max="14272" width="26.28515625" style="1" customWidth="1"/>
    <col min="14273" max="14281" width="10.7109375" style="1" customWidth="1"/>
    <col min="14282" max="14502" width="9.140625" style="1"/>
    <col min="14503" max="14503" width="11" style="1" customWidth="1"/>
    <col min="14504" max="14504" width="0.5703125" style="1" customWidth="1"/>
    <col min="14505" max="14505" width="26.28515625" style="1" customWidth="1"/>
    <col min="14506" max="14511" width="0" style="1" hidden="1" customWidth="1"/>
    <col min="14512" max="14512" width="0.140625" style="1" customWidth="1"/>
    <col min="14513" max="14518" width="8.85546875" style="1" customWidth="1"/>
    <col min="14519" max="14519" width="8.5703125" style="1" customWidth="1"/>
    <col min="14520" max="14520" width="9.140625" style="1"/>
    <col min="14521" max="14521" width="9.85546875" style="1" customWidth="1"/>
    <col min="14522" max="14522" width="13.7109375" style="1" customWidth="1"/>
    <col min="14523" max="14523" width="12" style="1" customWidth="1"/>
    <col min="14524" max="14524" width="9.140625" style="1"/>
    <col min="14525" max="14525" width="19.140625" style="1" customWidth="1"/>
    <col min="14526" max="14526" width="13.85546875" style="1" customWidth="1"/>
    <col min="14527" max="14527" width="11.7109375" style="1" customWidth="1"/>
    <col min="14528" max="14528" width="26.28515625" style="1" customWidth="1"/>
    <col min="14529" max="14537" width="10.7109375" style="1" customWidth="1"/>
    <col min="14538" max="14758" width="9.140625" style="1"/>
    <col min="14759" max="14759" width="11" style="1" customWidth="1"/>
    <col min="14760" max="14760" width="0.5703125" style="1" customWidth="1"/>
    <col min="14761" max="14761" width="26.28515625" style="1" customWidth="1"/>
    <col min="14762" max="14767" width="0" style="1" hidden="1" customWidth="1"/>
    <col min="14768" max="14768" width="0.140625" style="1" customWidth="1"/>
    <col min="14769" max="14774" width="8.85546875" style="1" customWidth="1"/>
    <col min="14775" max="14775" width="8.5703125" style="1" customWidth="1"/>
    <col min="14776" max="14776" width="9.140625" style="1"/>
    <col min="14777" max="14777" width="9.85546875" style="1" customWidth="1"/>
    <col min="14778" max="14778" width="13.7109375" style="1" customWidth="1"/>
    <col min="14779" max="14779" width="12" style="1" customWidth="1"/>
    <col min="14780" max="14780" width="9.140625" style="1"/>
    <col min="14781" max="14781" width="19.140625" style="1" customWidth="1"/>
    <col min="14782" max="14782" width="13.85546875" style="1" customWidth="1"/>
    <col min="14783" max="14783" width="11.7109375" style="1" customWidth="1"/>
    <col min="14784" max="14784" width="26.28515625" style="1" customWidth="1"/>
    <col min="14785" max="14793" width="10.7109375" style="1" customWidth="1"/>
    <col min="14794" max="15014" width="9.140625" style="1"/>
    <col min="15015" max="15015" width="11" style="1" customWidth="1"/>
    <col min="15016" max="15016" width="0.5703125" style="1" customWidth="1"/>
    <col min="15017" max="15017" width="26.28515625" style="1" customWidth="1"/>
    <col min="15018" max="15023" width="0" style="1" hidden="1" customWidth="1"/>
    <col min="15024" max="15024" width="0.140625" style="1" customWidth="1"/>
    <col min="15025" max="15030" width="8.85546875" style="1" customWidth="1"/>
    <col min="15031" max="15031" width="8.5703125" style="1" customWidth="1"/>
    <col min="15032" max="15032" width="9.140625" style="1"/>
    <col min="15033" max="15033" width="9.85546875" style="1" customWidth="1"/>
    <col min="15034" max="15034" width="13.7109375" style="1" customWidth="1"/>
    <col min="15035" max="15035" width="12" style="1" customWidth="1"/>
    <col min="15036" max="15036" width="9.140625" style="1"/>
    <col min="15037" max="15037" width="19.140625" style="1" customWidth="1"/>
    <col min="15038" max="15038" width="13.85546875" style="1" customWidth="1"/>
    <col min="15039" max="15039" width="11.7109375" style="1" customWidth="1"/>
    <col min="15040" max="15040" width="26.28515625" style="1" customWidth="1"/>
    <col min="15041" max="15049" width="10.7109375" style="1" customWidth="1"/>
    <col min="15050" max="15270" width="9.140625" style="1"/>
    <col min="15271" max="15271" width="11" style="1" customWidth="1"/>
    <col min="15272" max="15272" width="0.5703125" style="1" customWidth="1"/>
    <col min="15273" max="15273" width="26.28515625" style="1" customWidth="1"/>
    <col min="15274" max="15279" width="0" style="1" hidden="1" customWidth="1"/>
    <col min="15280" max="15280" width="0.140625" style="1" customWidth="1"/>
    <col min="15281" max="15286" width="8.85546875" style="1" customWidth="1"/>
    <col min="15287" max="15287" width="8.5703125" style="1" customWidth="1"/>
    <col min="15288" max="15288" width="9.140625" style="1"/>
    <col min="15289" max="15289" width="9.85546875" style="1" customWidth="1"/>
    <col min="15290" max="15290" width="13.7109375" style="1" customWidth="1"/>
    <col min="15291" max="15291" width="12" style="1" customWidth="1"/>
    <col min="15292" max="15292" width="9.140625" style="1"/>
    <col min="15293" max="15293" width="19.140625" style="1" customWidth="1"/>
    <col min="15294" max="15294" width="13.85546875" style="1" customWidth="1"/>
    <col min="15295" max="15295" width="11.7109375" style="1" customWidth="1"/>
    <col min="15296" max="15296" width="26.28515625" style="1" customWidth="1"/>
    <col min="15297" max="15305" width="10.7109375" style="1" customWidth="1"/>
    <col min="15306" max="15526" width="9.140625" style="1"/>
    <col min="15527" max="15527" width="11" style="1" customWidth="1"/>
    <col min="15528" max="15528" width="0.5703125" style="1" customWidth="1"/>
    <col min="15529" max="15529" width="26.28515625" style="1" customWidth="1"/>
    <col min="15530" max="15535" width="0" style="1" hidden="1" customWidth="1"/>
    <col min="15536" max="15536" width="0.140625" style="1" customWidth="1"/>
    <col min="15537" max="15542" width="8.85546875" style="1" customWidth="1"/>
    <col min="15543" max="15543" width="8.5703125" style="1" customWidth="1"/>
    <col min="15544" max="15544" width="9.140625" style="1"/>
    <col min="15545" max="15545" width="9.85546875" style="1" customWidth="1"/>
    <col min="15546" max="15546" width="13.7109375" style="1" customWidth="1"/>
    <col min="15547" max="15547" width="12" style="1" customWidth="1"/>
    <col min="15548" max="15548" width="9.140625" style="1"/>
    <col min="15549" max="15549" width="19.140625" style="1" customWidth="1"/>
    <col min="15550" max="15550" width="13.85546875" style="1" customWidth="1"/>
    <col min="15551" max="15551" width="11.7109375" style="1" customWidth="1"/>
    <col min="15552" max="15552" width="26.28515625" style="1" customWidth="1"/>
    <col min="15553" max="15561" width="10.7109375" style="1" customWidth="1"/>
    <col min="15562" max="15782" width="9.140625" style="1"/>
    <col min="15783" max="15783" width="11" style="1" customWidth="1"/>
    <col min="15784" max="15784" width="0.5703125" style="1" customWidth="1"/>
    <col min="15785" max="15785" width="26.28515625" style="1" customWidth="1"/>
    <col min="15786" max="15791" width="0" style="1" hidden="1" customWidth="1"/>
    <col min="15792" max="15792" width="0.140625" style="1" customWidth="1"/>
    <col min="15793" max="15798" width="8.85546875" style="1" customWidth="1"/>
    <col min="15799" max="15799" width="8.5703125" style="1" customWidth="1"/>
    <col min="15800" max="15800" width="9.140625" style="1"/>
    <col min="15801" max="15801" width="9.85546875" style="1" customWidth="1"/>
    <col min="15802" max="15802" width="13.7109375" style="1" customWidth="1"/>
    <col min="15803" max="15803" width="12" style="1" customWidth="1"/>
    <col min="15804" max="15804" width="9.140625" style="1"/>
    <col min="15805" max="15805" width="19.140625" style="1" customWidth="1"/>
    <col min="15806" max="15806" width="13.85546875" style="1" customWidth="1"/>
    <col min="15807" max="15807" width="11.7109375" style="1" customWidth="1"/>
    <col min="15808" max="15808" width="26.28515625" style="1" customWidth="1"/>
    <col min="15809" max="15817" width="10.7109375" style="1" customWidth="1"/>
    <col min="15818" max="16038" width="9.140625" style="1"/>
    <col min="16039" max="16039" width="11" style="1" customWidth="1"/>
    <col min="16040" max="16040" width="0.5703125" style="1" customWidth="1"/>
    <col min="16041" max="16041" width="26.28515625" style="1" customWidth="1"/>
    <col min="16042" max="16047" width="0" style="1" hidden="1" customWidth="1"/>
    <col min="16048" max="16048" width="0.140625" style="1" customWidth="1"/>
    <col min="16049" max="16054" width="8.85546875" style="1" customWidth="1"/>
    <col min="16055" max="16055" width="8.5703125" style="1" customWidth="1"/>
    <col min="16056" max="16056" width="9.140625" style="1"/>
    <col min="16057" max="16057" width="9.85546875" style="1" customWidth="1"/>
    <col min="16058" max="16058" width="13.7109375" style="1" customWidth="1"/>
    <col min="16059" max="16059" width="12" style="1" customWidth="1"/>
    <col min="16060" max="16060" width="9.140625" style="1"/>
    <col min="16061" max="16061" width="19.140625" style="1" customWidth="1"/>
    <col min="16062" max="16062" width="13.85546875" style="1" customWidth="1"/>
    <col min="16063" max="16063" width="11.7109375" style="1" customWidth="1"/>
    <col min="16064" max="16064" width="26.28515625" style="1" customWidth="1"/>
    <col min="16065" max="16073" width="10.7109375" style="1" customWidth="1"/>
    <col min="16074" max="16384" width="9.140625" style="1"/>
  </cols>
  <sheetData>
    <row r="1" spans="1:12" x14ac:dyDescent="0.2">
      <c r="J1" s="2">
        <f ca="1">NOW()</f>
        <v>44762.373499652778</v>
      </c>
    </row>
    <row r="2" spans="1:12" ht="18.75" customHeight="1" x14ac:dyDescent="0.3">
      <c r="A2" s="3" t="s">
        <v>89</v>
      </c>
      <c r="B2" s="4"/>
      <c r="C2" s="4"/>
      <c r="D2" s="4"/>
      <c r="E2" s="4"/>
      <c r="F2" s="4"/>
      <c r="G2" s="4"/>
      <c r="H2" s="4"/>
      <c r="I2" s="68">
        <v>44300</v>
      </c>
      <c r="J2" s="69"/>
      <c r="K2" s="5"/>
      <c r="L2" s="5"/>
    </row>
    <row r="3" spans="1:12" ht="21.75" customHeight="1" x14ac:dyDescent="0.3">
      <c r="A3" s="3" t="s">
        <v>86</v>
      </c>
      <c r="B3" s="4"/>
      <c r="C3" s="4"/>
      <c r="D3" s="4"/>
      <c r="E3" s="4"/>
      <c r="F3" s="4"/>
      <c r="G3" s="4"/>
      <c r="H3" s="4"/>
      <c r="I3" s="69"/>
      <c r="J3" s="69"/>
      <c r="K3" s="5"/>
      <c r="L3" s="5"/>
    </row>
    <row r="4" spans="1:12" ht="18.75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70"/>
      <c r="J4" s="70"/>
    </row>
    <row r="5" spans="1:12" ht="52.5" customHeight="1" x14ac:dyDescent="0.25">
      <c r="A5" s="7"/>
      <c r="B5" s="8"/>
      <c r="C5" s="8"/>
      <c r="D5" s="8"/>
      <c r="E5" s="8"/>
      <c r="F5" s="8"/>
      <c r="G5" s="8"/>
      <c r="H5" s="9"/>
      <c r="I5" s="71" t="s">
        <v>1</v>
      </c>
      <c r="J5" s="72"/>
      <c r="K5" s="53" t="s">
        <v>2</v>
      </c>
      <c r="L5" s="54"/>
    </row>
    <row r="6" spans="1:12" s="16" customFormat="1" x14ac:dyDescent="0.2">
      <c r="A6" s="11" t="s">
        <v>4</v>
      </c>
      <c r="B6" s="6">
        <v>2015</v>
      </c>
      <c r="C6" s="6">
        <v>2020</v>
      </c>
      <c r="D6" s="12">
        <v>2025</v>
      </c>
      <c r="E6" s="12">
        <v>2030</v>
      </c>
      <c r="F6" s="12">
        <v>2035</v>
      </c>
      <c r="G6" s="12">
        <v>2040</v>
      </c>
      <c r="H6" s="12">
        <v>2045</v>
      </c>
      <c r="I6" s="13" t="s">
        <v>5</v>
      </c>
      <c r="J6" s="14" t="s">
        <v>3</v>
      </c>
      <c r="K6" s="55" t="s">
        <v>6</v>
      </c>
      <c r="L6" s="6"/>
    </row>
    <row r="7" spans="1:12" x14ac:dyDescent="0.2">
      <c r="A7" s="19"/>
      <c r="I7" s="20"/>
      <c r="J7" s="21"/>
      <c r="K7" s="21"/>
    </row>
    <row r="8" spans="1:12" s="16" customFormat="1" x14ac:dyDescent="0.2">
      <c r="A8" s="19" t="s">
        <v>9</v>
      </c>
      <c r="B8" s="17">
        <v>297.11200000000002</v>
      </c>
      <c r="C8" s="17">
        <v>319.29000000000002</v>
      </c>
      <c r="D8" s="17">
        <v>341.01900000000001</v>
      </c>
      <c r="E8" s="17">
        <v>362.524</v>
      </c>
      <c r="F8" s="17">
        <v>380.59399999999999</v>
      </c>
      <c r="G8" s="17">
        <v>396.233</v>
      </c>
      <c r="H8" s="17">
        <v>411.87200000000001</v>
      </c>
      <c r="I8" s="26">
        <f>H8-B8</f>
        <v>114.75999999999999</v>
      </c>
      <c r="J8" s="27">
        <f>I8/B8</f>
        <v>0.38625164920972554</v>
      </c>
      <c r="K8" s="27">
        <f>I8/I63</f>
        <v>0.17537880813931275</v>
      </c>
      <c r="L8" s="30"/>
    </row>
    <row r="9" spans="1:12" s="31" customFormat="1" x14ac:dyDescent="0.2">
      <c r="A9" s="19" t="s">
        <v>58</v>
      </c>
      <c r="B9" s="17">
        <v>103.21599999999999</v>
      </c>
      <c r="C9" s="17">
        <v>109.245</v>
      </c>
      <c r="D9" s="17">
        <v>117.855</v>
      </c>
      <c r="E9" s="17">
        <v>123.837</v>
      </c>
      <c r="F9" s="17">
        <v>129.67500000000001</v>
      </c>
      <c r="G9" s="17">
        <v>135.78800000000001</v>
      </c>
      <c r="H9" s="17">
        <v>141.40100000000001</v>
      </c>
      <c r="I9" s="26">
        <f>H9-B9</f>
        <v>38.185000000000016</v>
      </c>
      <c r="J9" s="27">
        <f>I9/B9</f>
        <v>0.36995233297163249</v>
      </c>
      <c r="K9" s="27">
        <f>I9/I63</f>
        <v>5.8355174179153542E-2</v>
      </c>
      <c r="L9" s="30"/>
    </row>
    <row r="10" spans="1:12" s="16" customFormat="1" x14ac:dyDescent="0.2">
      <c r="A10" s="19" t="s">
        <v>77</v>
      </c>
      <c r="B10" s="17">
        <v>71.191000000000003</v>
      </c>
      <c r="C10" s="17">
        <v>75.658000000000001</v>
      </c>
      <c r="D10" s="17">
        <v>82.724999999999994</v>
      </c>
      <c r="E10" s="17">
        <v>88.238</v>
      </c>
      <c r="F10" s="17">
        <v>92.635000000000005</v>
      </c>
      <c r="G10" s="17">
        <v>97.084999999999994</v>
      </c>
      <c r="H10" s="17">
        <v>103.66200000000001</v>
      </c>
      <c r="I10" s="26">
        <f>H10-B10</f>
        <v>32.471000000000004</v>
      </c>
      <c r="J10" s="27">
        <f>I10/B10</f>
        <v>0.45611102527004821</v>
      </c>
      <c r="K10" s="27">
        <f>I10/I63</f>
        <v>4.962291111094131E-2</v>
      </c>
      <c r="L10" s="30"/>
    </row>
    <row r="11" spans="1:12" x14ac:dyDescent="0.2">
      <c r="A11" s="19"/>
      <c r="B11" s="17"/>
      <c r="C11" s="17"/>
      <c r="D11" s="17"/>
      <c r="E11" s="17"/>
      <c r="F11" s="17"/>
      <c r="G11" s="17"/>
      <c r="H11" s="17"/>
      <c r="I11" s="26"/>
      <c r="J11" s="32"/>
      <c r="K11" s="32"/>
      <c r="L11" s="18"/>
    </row>
    <row r="12" spans="1:12" s="16" customFormat="1" x14ac:dyDescent="0.2">
      <c r="A12" s="56" t="s">
        <v>26</v>
      </c>
      <c r="B12" s="29">
        <f t="shared" ref="B12:H12" si="0">SUM(B8:B10)</f>
        <v>471.51900000000001</v>
      </c>
      <c r="C12" s="29">
        <f t="shared" si="0"/>
        <v>504.19300000000004</v>
      </c>
      <c r="D12" s="29">
        <f t="shared" si="0"/>
        <v>541.59900000000005</v>
      </c>
      <c r="E12" s="29">
        <f t="shared" si="0"/>
        <v>574.59899999999993</v>
      </c>
      <c r="F12" s="29">
        <f t="shared" si="0"/>
        <v>602.904</v>
      </c>
      <c r="G12" s="29">
        <f t="shared" si="0"/>
        <v>629.10599999999999</v>
      </c>
      <c r="H12" s="29">
        <f t="shared" si="0"/>
        <v>656.93500000000006</v>
      </c>
      <c r="I12" s="26">
        <f>H12-B12</f>
        <v>185.41600000000005</v>
      </c>
      <c r="J12" s="27">
        <f>I12/B12</f>
        <v>0.39323123776560448</v>
      </c>
      <c r="K12" s="27">
        <f>I12/I63</f>
        <v>0.28335689342940767</v>
      </c>
      <c r="L12" s="30"/>
    </row>
    <row r="13" spans="1:12" x14ac:dyDescent="0.2">
      <c r="A13" s="19"/>
      <c r="B13" s="17"/>
      <c r="C13" s="17"/>
      <c r="D13" s="17"/>
      <c r="E13" s="17"/>
      <c r="F13" s="17"/>
      <c r="G13" s="17"/>
      <c r="H13" s="17"/>
      <c r="I13" s="26"/>
      <c r="J13" s="32"/>
      <c r="K13" s="32"/>
      <c r="L13" s="18"/>
    </row>
    <row r="14" spans="1:12" s="16" customFormat="1" x14ac:dyDescent="0.2">
      <c r="A14" s="19" t="s">
        <v>16</v>
      </c>
      <c r="B14" s="17">
        <v>374.85</v>
      </c>
      <c r="C14" s="17">
        <v>391.15899999999999</v>
      </c>
      <c r="D14" s="17">
        <v>405.654</v>
      </c>
      <c r="E14" s="17">
        <v>422.32</v>
      </c>
      <c r="F14" s="17">
        <v>438.12299999999999</v>
      </c>
      <c r="G14" s="17">
        <v>450.916</v>
      </c>
      <c r="H14" s="17">
        <v>461.916</v>
      </c>
      <c r="I14" s="26">
        <f>H14-B14</f>
        <v>87.065999999999974</v>
      </c>
      <c r="J14" s="27">
        <f>I14/B14</f>
        <v>0.23226890756302512</v>
      </c>
      <c r="K14" s="27">
        <f>I14/I63</f>
        <v>0.13305621566275183</v>
      </c>
      <c r="L14" s="30"/>
    </row>
    <row r="15" spans="1:12" s="16" customFormat="1" x14ac:dyDescent="0.2">
      <c r="A15" s="19" t="s">
        <v>78</v>
      </c>
      <c r="B15" s="17">
        <v>26.448</v>
      </c>
      <c r="C15" s="17">
        <v>28.83</v>
      </c>
      <c r="D15" s="34">
        <v>31.108000000000001</v>
      </c>
      <c r="E15" s="34">
        <v>33.534999999999997</v>
      </c>
      <c r="F15" s="34">
        <v>35.158999999999999</v>
      </c>
      <c r="G15" s="34">
        <v>37.393000000000001</v>
      </c>
      <c r="H15" s="17">
        <v>39.389000000000003</v>
      </c>
      <c r="I15" s="26">
        <f t="shared" ref="I15:I20" si="1">H15-B15</f>
        <v>12.941000000000003</v>
      </c>
      <c r="J15" s="27">
        <f t="shared" ref="J15:J20" si="2">I15/B15</f>
        <v>0.48929975801572906</v>
      </c>
      <c r="K15" s="27">
        <f>I15/I63</f>
        <v>1.9776726700338504E-2</v>
      </c>
      <c r="L15" s="30"/>
    </row>
    <row r="16" spans="1:12" s="16" customFormat="1" x14ac:dyDescent="0.2">
      <c r="A16" s="19" t="s">
        <v>19</v>
      </c>
      <c r="B16" s="17">
        <v>24.651</v>
      </c>
      <c r="C16" s="17">
        <v>26.036000000000001</v>
      </c>
      <c r="D16" s="34">
        <v>27.547999999999998</v>
      </c>
      <c r="E16" s="34">
        <v>28.884</v>
      </c>
      <c r="F16" s="34">
        <v>30.478999999999999</v>
      </c>
      <c r="G16" s="34">
        <v>32.082000000000001</v>
      </c>
      <c r="H16" s="17">
        <v>33.408999999999999</v>
      </c>
      <c r="I16" s="26">
        <f t="shared" si="1"/>
        <v>8.7579999999999991</v>
      </c>
      <c r="J16" s="27">
        <f t="shared" si="2"/>
        <v>0.35527970467729503</v>
      </c>
      <c r="K16" s="27">
        <f>I16/I63</f>
        <v>1.3384172200105446E-2</v>
      </c>
      <c r="L16" s="30"/>
    </row>
    <row r="17" spans="1:12" s="31" customFormat="1" x14ac:dyDescent="0.2">
      <c r="A17" s="19" t="s">
        <v>21</v>
      </c>
      <c r="B17" s="17">
        <v>321.14299999999997</v>
      </c>
      <c r="C17" s="17">
        <v>334.26799999999997</v>
      </c>
      <c r="D17" s="17">
        <v>343.86500000000001</v>
      </c>
      <c r="E17" s="17">
        <v>355.49400000000003</v>
      </c>
      <c r="F17" s="17">
        <v>363.28300000000002</v>
      </c>
      <c r="G17" s="17">
        <v>370.02300000000002</v>
      </c>
      <c r="H17" s="17">
        <v>376.78699999999998</v>
      </c>
      <c r="I17" s="26">
        <f t="shared" si="1"/>
        <v>55.644000000000005</v>
      </c>
      <c r="J17" s="27">
        <f t="shared" si="2"/>
        <v>0.17326860619723927</v>
      </c>
      <c r="K17" s="27">
        <f>I17/I63</f>
        <v>8.5036409899825027E-2</v>
      </c>
      <c r="L17" s="30"/>
    </row>
    <row r="18" spans="1:12" s="16" customFormat="1" x14ac:dyDescent="0.2">
      <c r="A18" s="19" t="s">
        <v>24</v>
      </c>
      <c r="B18" s="17">
        <v>403.93599999999998</v>
      </c>
      <c r="C18" s="17">
        <v>418.06299999999999</v>
      </c>
      <c r="D18" s="17">
        <v>433.51499999999999</v>
      </c>
      <c r="E18" s="17">
        <v>454.93400000000003</v>
      </c>
      <c r="F18" s="17">
        <v>479.92500000000001</v>
      </c>
      <c r="G18" s="17">
        <v>502.96499999999997</v>
      </c>
      <c r="H18" s="17">
        <v>521.68100000000004</v>
      </c>
      <c r="I18" s="26">
        <f t="shared" si="1"/>
        <v>117.74500000000006</v>
      </c>
      <c r="J18" s="27">
        <f t="shared" si="2"/>
        <v>0.29149419710053093</v>
      </c>
      <c r="K18" s="27">
        <f>I18/I63</f>
        <v>0.17994055214677057</v>
      </c>
      <c r="L18" s="30"/>
    </row>
    <row r="19" spans="1:12" s="16" customFormat="1" x14ac:dyDescent="0.2">
      <c r="A19" s="19" t="s">
        <v>79</v>
      </c>
      <c r="B19" s="17">
        <v>8.9239999999999995</v>
      </c>
      <c r="C19" s="17">
        <v>9.6029999999999998</v>
      </c>
      <c r="D19" s="17">
        <v>11.143000000000001</v>
      </c>
      <c r="E19" s="17">
        <v>12.052</v>
      </c>
      <c r="F19" s="17">
        <v>12.522</v>
      </c>
      <c r="G19" s="17">
        <v>12.992000000000001</v>
      </c>
      <c r="H19" s="17">
        <v>13.462</v>
      </c>
      <c r="I19" s="26">
        <f t="shared" si="1"/>
        <v>4.5380000000000003</v>
      </c>
      <c r="J19" s="27">
        <f t="shared" si="2"/>
        <v>0.50851636037651282</v>
      </c>
      <c r="K19" s="27">
        <f>I19/I63</f>
        <v>6.9350734692941902E-3</v>
      </c>
      <c r="L19" s="30"/>
    </row>
    <row r="20" spans="1:12" s="16" customFormat="1" x14ac:dyDescent="0.2">
      <c r="A20" s="19" t="s">
        <v>8</v>
      </c>
      <c r="B20" s="17">
        <v>5.7869999999999999</v>
      </c>
      <c r="C20" s="17">
        <v>7.0140000000000002</v>
      </c>
      <c r="D20" s="17">
        <v>8.6649999999999991</v>
      </c>
      <c r="E20" s="17">
        <v>10.086</v>
      </c>
      <c r="F20" s="17">
        <v>10.978999999999999</v>
      </c>
      <c r="G20" s="17">
        <v>11.673999999999999</v>
      </c>
      <c r="H20" s="17">
        <v>12.414999999999999</v>
      </c>
      <c r="I20" s="26">
        <f t="shared" si="1"/>
        <v>6.6279999999999992</v>
      </c>
      <c r="J20" s="27">
        <f t="shared" si="2"/>
        <v>1.1453257300846724</v>
      </c>
      <c r="K20" s="27">
        <f>I20/I63</f>
        <v>1.0129058385738627E-2</v>
      </c>
      <c r="L20" s="30"/>
    </row>
    <row r="21" spans="1:12" s="16" customFormat="1" x14ac:dyDescent="0.2">
      <c r="A21" s="56"/>
      <c r="B21" s="17"/>
      <c r="C21" s="17"/>
      <c r="D21" s="17"/>
      <c r="E21" s="17"/>
      <c r="F21" s="17"/>
      <c r="G21" s="17"/>
      <c r="H21" s="17"/>
      <c r="I21" s="26"/>
      <c r="J21" s="27"/>
      <c r="K21" s="27"/>
      <c r="L21" s="30"/>
    </row>
    <row r="22" spans="1:12" s="16" customFormat="1" x14ac:dyDescent="0.2">
      <c r="A22" s="56" t="s">
        <v>80</v>
      </c>
      <c r="B22" s="29">
        <f t="shared" ref="B22:H22" si="3">SUM(B14,B17,B18,B19,B20)</f>
        <v>1114.6399999999999</v>
      </c>
      <c r="C22" s="29">
        <f t="shared" si="3"/>
        <v>1160.1069999999997</v>
      </c>
      <c r="D22" s="29">
        <f t="shared" si="3"/>
        <v>1202.8420000000001</v>
      </c>
      <c r="E22" s="29">
        <f t="shared" si="3"/>
        <v>1254.886</v>
      </c>
      <c r="F22" s="29">
        <f t="shared" si="3"/>
        <v>1304.8319999999999</v>
      </c>
      <c r="G22" s="29">
        <f t="shared" si="3"/>
        <v>1348.57</v>
      </c>
      <c r="H22" s="29">
        <f t="shared" si="3"/>
        <v>1386.261</v>
      </c>
      <c r="I22" s="26">
        <f>H22-B22</f>
        <v>271.62100000000009</v>
      </c>
      <c r="J22" s="27">
        <f>I22/B22</f>
        <v>0.24368495657790867</v>
      </c>
      <c r="K22" s="27">
        <f>I22/I63</f>
        <v>0.41509730956438035</v>
      </c>
      <c r="L22" s="30"/>
    </row>
    <row r="23" spans="1:12" x14ac:dyDescent="0.2">
      <c r="A23" s="19"/>
      <c r="B23" s="17"/>
      <c r="C23" s="17"/>
      <c r="D23" s="17"/>
      <c r="E23" s="17"/>
      <c r="F23" s="17"/>
      <c r="G23" s="17"/>
      <c r="H23" s="17"/>
      <c r="I23" s="26"/>
      <c r="J23" s="32"/>
      <c r="K23" s="32"/>
      <c r="L23" s="18"/>
    </row>
    <row r="24" spans="1:12" s="16" customFormat="1" x14ac:dyDescent="0.2">
      <c r="A24" s="19" t="s">
        <v>81</v>
      </c>
      <c r="B24" s="17">
        <v>121.10599999999999</v>
      </c>
      <c r="C24" s="17">
        <v>137.61699999999999</v>
      </c>
      <c r="D24" s="17">
        <v>151.66800000000001</v>
      </c>
      <c r="E24" s="17">
        <v>165.45099999999999</v>
      </c>
      <c r="F24" s="17">
        <v>172.14699999999999</v>
      </c>
      <c r="G24" s="17">
        <v>177.02</v>
      </c>
      <c r="H24" s="17">
        <v>180.495</v>
      </c>
      <c r="I24" s="26">
        <f>H24-B24</f>
        <v>59.38900000000001</v>
      </c>
      <c r="J24" s="27">
        <f>I24/B24</f>
        <v>0.49038858520634826</v>
      </c>
      <c r="K24" s="27">
        <f>I24/I63</f>
        <v>9.0759602967808009E-2</v>
      </c>
      <c r="L24" s="30"/>
    </row>
    <row r="25" spans="1:12" s="31" customFormat="1" x14ac:dyDescent="0.2">
      <c r="A25" s="19" t="s">
        <v>82</v>
      </c>
      <c r="B25" s="17">
        <v>142.93</v>
      </c>
      <c r="C25" s="17">
        <v>151.04300000000001</v>
      </c>
      <c r="D25" s="17">
        <v>167.05099999999999</v>
      </c>
      <c r="E25" s="17">
        <v>176.917</v>
      </c>
      <c r="F25" s="17">
        <v>185.17099999999999</v>
      </c>
      <c r="G25" s="17">
        <v>191.833</v>
      </c>
      <c r="H25" s="17">
        <v>197.125</v>
      </c>
      <c r="I25" s="26">
        <f t="shared" ref="I25:I29" si="4">H25-B25</f>
        <v>54.194999999999993</v>
      </c>
      <c r="J25" s="27">
        <f t="shared" ref="J25:J30" si="5">I25/B25</f>
        <v>0.37917162247253894</v>
      </c>
      <c r="K25" s="27">
        <f>I25/I63</f>
        <v>8.2822015572586727E-2</v>
      </c>
      <c r="L25" s="30"/>
    </row>
    <row r="26" spans="1:12" s="31" customFormat="1" x14ac:dyDescent="0.2">
      <c r="A26" s="19" t="s">
        <v>12</v>
      </c>
      <c r="B26" s="17">
        <v>12.749000000000001</v>
      </c>
      <c r="C26" s="17">
        <v>13.085000000000001</v>
      </c>
      <c r="D26" s="17">
        <v>13.867000000000001</v>
      </c>
      <c r="E26" s="17">
        <v>14.281000000000001</v>
      </c>
      <c r="F26" s="17">
        <v>14.696999999999999</v>
      </c>
      <c r="G26" s="17">
        <v>15.009</v>
      </c>
      <c r="H26" s="17">
        <v>15.321</v>
      </c>
      <c r="I26" s="26">
        <f t="shared" si="4"/>
        <v>2.5719999999999992</v>
      </c>
      <c r="J26" s="27">
        <f t="shared" si="5"/>
        <v>0.20174131304416026</v>
      </c>
      <c r="K26" s="27">
        <f>I26/I63</f>
        <v>3.9305881364091345E-3</v>
      </c>
      <c r="L26" s="30"/>
    </row>
    <row r="27" spans="1:12" s="16" customFormat="1" x14ac:dyDescent="0.2">
      <c r="A27" s="19" t="s">
        <v>83</v>
      </c>
      <c r="B27" s="17">
        <v>4.5069999999999997</v>
      </c>
      <c r="C27" s="17">
        <v>5.0359999999999996</v>
      </c>
      <c r="D27" s="17">
        <v>5.0359999999999996</v>
      </c>
      <c r="E27" s="17">
        <v>5.0359999999999996</v>
      </c>
      <c r="F27" s="17">
        <v>5.0359999999999996</v>
      </c>
      <c r="G27" s="17">
        <v>5.0359999999999996</v>
      </c>
      <c r="H27" s="17">
        <v>5.0359999999999996</v>
      </c>
      <c r="I27" s="26">
        <f t="shared" si="4"/>
        <v>0.52899999999999991</v>
      </c>
      <c r="J27" s="27">
        <f t="shared" si="5"/>
        <v>0.11737297537164409</v>
      </c>
      <c r="K27" s="27">
        <f>I27/I63</f>
        <v>8.0842967502349624E-4</v>
      </c>
      <c r="L27" s="30"/>
    </row>
    <row r="28" spans="1:12" s="16" customFormat="1" x14ac:dyDescent="0.2">
      <c r="A28" s="19" t="s">
        <v>14</v>
      </c>
      <c r="B28" s="17">
        <v>53.658999999999999</v>
      </c>
      <c r="C28" s="17">
        <v>60.302</v>
      </c>
      <c r="D28" s="17">
        <v>65.528999999999996</v>
      </c>
      <c r="E28" s="17">
        <v>72.911000000000001</v>
      </c>
      <c r="F28" s="17">
        <v>78.605999999999995</v>
      </c>
      <c r="G28" s="17">
        <v>83.426000000000002</v>
      </c>
      <c r="H28" s="17">
        <v>92.162999999999997</v>
      </c>
      <c r="I28" s="26">
        <f t="shared" si="4"/>
        <v>38.503999999999998</v>
      </c>
      <c r="J28" s="27">
        <f t="shared" si="5"/>
        <v>0.7175683482733558</v>
      </c>
      <c r="K28" s="27">
        <f>I28/I63</f>
        <v>5.8842677140084503E-2</v>
      </c>
      <c r="L28" s="30"/>
    </row>
    <row r="29" spans="1:12" s="31" customFormat="1" x14ac:dyDescent="0.2">
      <c r="A29" s="19" t="s">
        <v>17</v>
      </c>
      <c r="B29" s="17">
        <v>89.947000000000003</v>
      </c>
      <c r="C29" s="17">
        <v>98.397999999999996</v>
      </c>
      <c r="D29" s="17">
        <v>106.256</v>
      </c>
      <c r="E29" s="17">
        <v>115.404</v>
      </c>
      <c r="F29" s="17">
        <v>122.358</v>
      </c>
      <c r="G29" s="17">
        <v>128.06399999999999</v>
      </c>
      <c r="H29" s="17">
        <v>132.07599999999999</v>
      </c>
      <c r="I29" s="26">
        <f t="shared" si="4"/>
        <v>42.128999999999991</v>
      </c>
      <c r="J29" s="27">
        <f t="shared" si="5"/>
        <v>0.46837582131699768</v>
      </c>
      <c r="K29" s="27">
        <f>I29/I63</f>
        <v>6.4382483514300329E-2</v>
      </c>
      <c r="L29" s="30"/>
    </row>
    <row r="30" spans="1:12" x14ac:dyDescent="0.2">
      <c r="A30" s="19" t="s">
        <v>61</v>
      </c>
      <c r="B30" s="36">
        <v>27.268999999999998</v>
      </c>
      <c r="C30" s="36">
        <v>28.640999999999998</v>
      </c>
      <c r="D30" s="36">
        <v>29.053999999999998</v>
      </c>
      <c r="E30" s="36">
        <v>32.030999999999999</v>
      </c>
      <c r="F30" s="36">
        <v>34.21</v>
      </c>
      <c r="G30" s="36">
        <v>36.170999999999999</v>
      </c>
      <c r="H30" s="17">
        <v>38.000999999999998</v>
      </c>
      <c r="I30" s="26">
        <f>H30-B30</f>
        <v>10.731999999999999</v>
      </c>
      <c r="J30" s="27">
        <f t="shared" si="5"/>
        <v>0.39356045326194578</v>
      </c>
      <c r="K30" s="27">
        <f>I30/I63</f>
        <v>1.6400883312574978E-2</v>
      </c>
      <c r="L30" s="30"/>
    </row>
    <row r="31" spans="1:12" x14ac:dyDescent="0.2">
      <c r="A31" s="56"/>
      <c r="B31" s="17"/>
      <c r="C31" s="17"/>
      <c r="D31" s="17"/>
      <c r="E31" s="17"/>
      <c r="F31" s="17"/>
      <c r="G31" s="17"/>
      <c r="H31" s="17"/>
      <c r="I31" s="26"/>
      <c r="J31" s="27"/>
      <c r="K31" s="27"/>
      <c r="L31" s="30"/>
    </row>
    <row r="32" spans="1:12" x14ac:dyDescent="0.2">
      <c r="A32" s="56" t="s">
        <v>62</v>
      </c>
      <c r="B32" s="29">
        <f t="shared" ref="B32:H32" si="6">SUM(B24,B25,B26,B27,B28,B29)</f>
        <v>424.89800000000002</v>
      </c>
      <c r="C32" s="29">
        <f t="shared" si="6"/>
        <v>465.48099999999999</v>
      </c>
      <c r="D32" s="29">
        <f t="shared" si="6"/>
        <v>509.40700000000004</v>
      </c>
      <c r="E32" s="29">
        <f t="shared" si="6"/>
        <v>550</v>
      </c>
      <c r="F32" s="29">
        <f t="shared" si="6"/>
        <v>578.01499999999999</v>
      </c>
      <c r="G32" s="29">
        <f t="shared" si="6"/>
        <v>600.38800000000003</v>
      </c>
      <c r="H32" s="29">
        <f t="shared" si="6"/>
        <v>622.21600000000001</v>
      </c>
      <c r="I32" s="26">
        <f>H32-B32</f>
        <v>197.31799999999998</v>
      </c>
      <c r="J32" s="27">
        <f>I32/B32</f>
        <v>0.46438910044292975</v>
      </c>
      <c r="K32" s="27">
        <f>I32/I63</f>
        <v>0.3015457970062122</v>
      </c>
      <c r="L32" s="30"/>
    </row>
    <row r="33" spans="1:12" x14ac:dyDescent="0.2">
      <c r="A33" s="56"/>
      <c r="B33" s="17"/>
      <c r="C33" s="17"/>
      <c r="D33" s="17"/>
      <c r="E33" s="17"/>
      <c r="F33" s="17"/>
      <c r="G33" s="17"/>
      <c r="H33" s="17"/>
      <c r="I33" s="26"/>
      <c r="J33" s="27"/>
      <c r="K33" s="27"/>
      <c r="L33" s="30"/>
    </row>
    <row r="34" spans="1:12" ht="12.75" customHeight="1" x14ac:dyDescent="0.2">
      <c r="A34" s="19" t="s">
        <v>63</v>
      </c>
      <c r="B34" s="17">
        <v>209.10499999999999</v>
      </c>
      <c r="C34" s="17">
        <v>215.369</v>
      </c>
      <c r="D34" s="17">
        <v>224.654</v>
      </c>
      <c r="E34" s="17">
        <v>232.36199999999999</v>
      </c>
      <c r="F34" s="17">
        <v>238.834</v>
      </c>
      <c r="G34" s="17">
        <v>244.965</v>
      </c>
      <c r="H34" s="17">
        <v>247.11199999999999</v>
      </c>
      <c r="I34" s="26">
        <f>H34-B34</f>
        <v>38.007000000000005</v>
      </c>
      <c r="J34" s="27">
        <f>I34/B34</f>
        <v>0.18176035962793816</v>
      </c>
      <c r="K34" s="57" t="s">
        <v>30</v>
      </c>
      <c r="L34" s="58"/>
    </row>
    <row r="35" spans="1:12" ht="12.75" customHeight="1" x14ac:dyDescent="0.2">
      <c r="A35" s="19" t="s">
        <v>64</v>
      </c>
      <c r="B35" s="17">
        <v>61.043999999999997</v>
      </c>
      <c r="C35" s="17">
        <v>62.674999999999997</v>
      </c>
      <c r="D35" s="17">
        <v>64.394000000000005</v>
      </c>
      <c r="E35" s="17">
        <v>66.521000000000001</v>
      </c>
      <c r="F35" s="17">
        <v>67.974000000000004</v>
      </c>
      <c r="G35" s="17">
        <v>69.119</v>
      </c>
      <c r="H35" s="17">
        <v>70.33</v>
      </c>
      <c r="I35" s="26">
        <f>H35-B35</f>
        <v>9.2860000000000014</v>
      </c>
      <c r="J35" s="27">
        <f t="shared" ref="J35:J36" si="7">I35/B35</f>
        <v>0.15211978245200186</v>
      </c>
      <c r="K35" s="57" t="s">
        <v>30</v>
      </c>
      <c r="L35" s="58"/>
    </row>
    <row r="36" spans="1:12" ht="12.75" customHeight="1" x14ac:dyDescent="0.2">
      <c r="A36" s="19" t="s">
        <v>65</v>
      </c>
      <c r="B36" s="17">
        <v>111.753</v>
      </c>
      <c r="C36" s="17">
        <v>118.93600000000001</v>
      </c>
      <c r="D36" s="17">
        <v>126.992</v>
      </c>
      <c r="E36" s="17">
        <v>133.38800000000001</v>
      </c>
      <c r="F36" s="17">
        <v>138.06200000000001</v>
      </c>
      <c r="G36" s="17">
        <v>139.80199999999999</v>
      </c>
      <c r="H36" s="17">
        <v>139.93199999999999</v>
      </c>
      <c r="I36" s="26">
        <f>H36-B36</f>
        <v>28.178999999999988</v>
      </c>
      <c r="J36" s="27">
        <f t="shared" si="7"/>
        <v>0.25215430458242721</v>
      </c>
      <c r="K36" s="57" t="s">
        <v>30</v>
      </c>
      <c r="L36" s="58"/>
    </row>
    <row r="37" spans="1:12" ht="13.5" x14ac:dyDescent="0.25">
      <c r="A37" s="56"/>
      <c r="B37" s="17"/>
      <c r="C37" s="17"/>
      <c r="D37" s="17"/>
      <c r="E37" s="17"/>
      <c r="F37" s="17"/>
      <c r="G37" s="17"/>
      <c r="H37" s="17"/>
      <c r="I37" s="26"/>
      <c r="J37" s="60"/>
      <c r="K37" s="57"/>
      <c r="L37" s="58"/>
    </row>
    <row r="38" spans="1:12" x14ac:dyDescent="0.2">
      <c r="A38" s="56" t="s">
        <v>33</v>
      </c>
      <c r="B38" s="29">
        <f t="shared" ref="B38:H38" si="8">SUM(B34:B36)</f>
        <v>381.90199999999999</v>
      </c>
      <c r="C38" s="29">
        <f t="shared" si="8"/>
        <v>396.98</v>
      </c>
      <c r="D38" s="29">
        <f t="shared" si="8"/>
        <v>416.04</v>
      </c>
      <c r="E38" s="29">
        <f t="shared" si="8"/>
        <v>432.27099999999996</v>
      </c>
      <c r="F38" s="29">
        <f t="shared" si="8"/>
        <v>444.87</v>
      </c>
      <c r="G38" s="29">
        <f t="shared" si="8"/>
        <v>453.88599999999997</v>
      </c>
      <c r="H38" s="29">
        <f t="shared" si="8"/>
        <v>457.37400000000002</v>
      </c>
      <c r="I38" s="26">
        <f>H38-B38</f>
        <v>75.472000000000037</v>
      </c>
      <c r="J38" s="27">
        <f>SUM(I38/B38)</f>
        <v>0.19762137930673324</v>
      </c>
      <c r="K38" s="57" t="s">
        <v>30</v>
      </c>
      <c r="L38" s="58"/>
    </row>
    <row r="39" spans="1:12" x14ac:dyDescent="0.2">
      <c r="A39" s="56" t="s">
        <v>34</v>
      </c>
      <c r="B39" s="17"/>
      <c r="C39" s="17"/>
      <c r="D39" s="17"/>
      <c r="E39" s="17"/>
      <c r="F39" s="17"/>
      <c r="G39" s="17"/>
      <c r="H39" s="17"/>
      <c r="I39" s="26"/>
      <c r="J39" s="27"/>
      <c r="K39" s="57"/>
      <c r="L39" s="58"/>
    </row>
    <row r="40" spans="1:12" x14ac:dyDescent="0.2">
      <c r="A40" s="56"/>
      <c r="B40" s="17"/>
      <c r="C40" s="17"/>
      <c r="D40" s="17"/>
      <c r="E40" s="17"/>
      <c r="F40" s="17"/>
      <c r="G40" s="17"/>
      <c r="H40" s="17"/>
      <c r="I40" s="26"/>
      <c r="J40" s="27"/>
      <c r="K40" s="57"/>
      <c r="L40" s="6"/>
    </row>
    <row r="41" spans="1:12" x14ac:dyDescent="0.2">
      <c r="A41" s="19" t="s">
        <v>66</v>
      </c>
      <c r="B41" s="36">
        <v>8.5960000000000001</v>
      </c>
      <c r="C41" s="17">
        <v>8.7539999999999996</v>
      </c>
      <c r="D41" s="17">
        <v>8.9610000000000003</v>
      </c>
      <c r="E41" s="17">
        <v>9.2260000000000009</v>
      </c>
      <c r="F41" s="17">
        <v>9.5570000000000004</v>
      </c>
      <c r="G41" s="17">
        <v>9.9760000000000009</v>
      </c>
      <c r="H41" s="17">
        <v>10.497</v>
      </c>
      <c r="I41" s="26">
        <f>H41-B41</f>
        <v>1.9009999999999998</v>
      </c>
      <c r="J41" s="27">
        <f>SUM(I41/B41)</f>
        <v>0.22114937180083757</v>
      </c>
      <c r="K41" s="57" t="s">
        <v>30</v>
      </c>
    </row>
    <row r="42" spans="1:12" x14ac:dyDescent="0.2">
      <c r="A42" s="19" t="s">
        <v>67</v>
      </c>
      <c r="B42" s="36">
        <v>43.018000000000001</v>
      </c>
      <c r="C42" s="17">
        <v>44.555999999999997</v>
      </c>
      <c r="D42" s="17">
        <v>49.167999999999999</v>
      </c>
      <c r="E42" s="17">
        <v>54.012</v>
      </c>
      <c r="F42" s="17">
        <v>58.643999999999998</v>
      </c>
      <c r="G42" s="17">
        <v>64.457999999999998</v>
      </c>
      <c r="H42" s="17">
        <v>71.566000000000003</v>
      </c>
      <c r="I42" s="26">
        <f>H42-B42</f>
        <v>28.548000000000002</v>
      </c>
      <c r="J42" s="27">
        <f t="shared" ref="J42:J45" si="9">SUM(I42/B42)</f>
        <v>0.66362917848342562</v>
      </c>
      <c r="K42" s="57" t="s">
        <v>30</v>
      </c>
    </row>
    <row r="43" spans="1:12" x14ac:dyDescent="0.2">
      <c r="A43" s="61" t="s">
        <v>37</v>
      </c>
      <c r="B43" s="36">
        <v>33.529000000000003</v>
      </c>
      <c r="C43" s="36">
        <v>34.640999999999998</v>
      </c>
      <c r="D43" s="36">
        <v>37.905000000000001</v>
      </c>
      <c r="E43" s="36">
        <v>41.045000000000002</v>
      </c>
      <c r="F43" s="36">
        <v>45.468000000000004</v>
      </c>
      <c r="G43" s="36">
        <v>50.947000000000003</v>
      </c>
      <c r="H43" s="36">
        <v>57.588999999999999</v>
      </c>
      <c r="I43" s="26">
        <f>H43-B43</f>
        <v>24.059999999999995</v>
      </c>
      <c r="J43" s="27">
        <f t="shared" si="9"/>
        <v>0.71758775984968215</v>
      </c>
      <c r="K43" s="57" t="s">
        <v>30</v>
      </c>
    </row>
    <row r="44" spans="1:12" x14ac:dyDescent="0.2">
      <c r="A44" s="19" t="s">
        <v>84</v>
      </c>
      <c r="B44" s="36">
        <v>44.594999999999999</v>
      </c>
      <c r="C44" s="17">
        <v>49.557000000000002</v>
      </c>
      <c r="D44" s="17">
        <v>54.686</v>
      </c>
      <c r="E44" s="17">
        <v>60.892000000000003</v>
      </c>
      <c r="F44" s="17">
        <v>68.55</v>
      </c>
      <c r="G44" s="17">
        <v>78.233999999999995</v>
      </c>
      <c r="H44" s="17">
        <v>90.823999999999998</v>
      </c>
      <c r="I44" s="26">
        <f>H44-B44</f>
        <v>46.228999999999999</v>
      </c>
      <c r="J44" s="27">
        <f t="shared" si="9"/>
        <v>1.0366408790223118</v>
      </c>
      <c r="K44" s="62" t="s">
        <v>30</v>
      </c>
    </row>
    <row r="45" spans="1:12" x14ac:dyDescent="0.2">
      <c r="A45" s="19" t="s">
        <v>69</v>
      </c>
      <c r="B45" s="36">
        <v>10.161</v>
      </c>
      <c r="C45" s="17">
        <v>11.12</v>
      </c>
      <c r="D45" s="17">
        <v>11.645</v>
      </c>
      <c r="E45" s="17">
        <v>12.294</v>
      </c>
      <c r="F45" s="17">
        <v>13.048</v>
      </c>
      <c r="G45" s="17">
        <v>13.941000000000001</v>
      </c>
      <c r="H45" s="17">
        <v>15.012</v>
      </c>
      <c r="I45" s="26">
        <f>H45-B45</f>
        <v>4.8510000000000009</v>
      </c>
      <c r="J45" s="27">
        <f t="shared" si="9"/>
        <v>0.4774136403897255</v>
      </c>
      <c r="K45" s="57" t="s">
        <v>30</v>
      </c>
    </row>
    <row r="46" spans="1:12" ht="13.5" x14ac:dyDescent="0.25">
      <c r="A46" s="56"/>
      <c r="B46" s="23"/>
      <c r="C46" s="23"/>
      <c r="D46" s="23"/>
      <c r="E46" s="23"/>
      <c r="F46" s="23"/>
      <c r="G46" s="23"/>
      <c r="H46" s="23"/>
      <c r="I46" s="26"/>
      <c r="J46" s="60"/>
      <c r="K46" s="57"/>
    </row>
    <row r="47" spans="1:12" x14ac:dyDescent="0.2">
      <c r="A47" s="56" t="s">
        <v>33</v>
      </c>
      <c r="B47" s="29">
        <f>SUM(B41,B43,B44,B45)</f>
        <v>96.881</v>
      </c>
      <c r="C47" s="29">
        <f>SUM(C41,C43,C44,C45)</f>
        <v>104.072</v>
      </c>
      <c r="D47" s="29">
        <f t="shared" ref="D47:H47" si="10">SUM(D41,D43,D44,D45)</f>
        <v>113.19699999999999</v>
      </c>
      <c r="E47" s="29">
        <f t="shared" si="10"/>
        <v>123.45700000000001</v>
      </c>
      <c r="F47" s="29">
        <f t="shared" si="10"/>
        <v>136.62299999999999</v>
      </c>
      <c r="G47" s="29">
        <f t="shared" si="10"/>
        <v>153.09799999999998</v>
      </c>
      <c r="H47" s="29">
        <f t="shared" si="10"/>
        <v>173.922</v>
      </c>
      <c r="I47" s="26">
        <f>H47-B47</f>
        <v>77.040999999999997</v>
      </c>
      <c r="J47" s="27">
        <f>SUM(I47/B47)</f>
        <v>0.79521268360153174</v>
      </c>
      <c r="K47" s="57" t="s">
        <v>30</v>
      </c>
      <c r="L47" s="58"/>
    </row>
    <row r="48" spans="1:12" ht="13.5" x14ac:dyDescent="0.25">
      <c r="A48" s="56" t="s">
        <v>40</v>
      </c>
      <c r="B48" s="23"/>
      <c r="C48" s="23"/>
      <c r="D48" s="23"/>
      <c r="E48" s="23"/>
      <c r="F48" s="23"/>
      <c r="G48" s="23"/>
      <c r="H48" s="23"/>
      <c r="I48" s="26"/>
      <c r="J48" s="60"/>
      <c r="K48" s="57"/>
      <c r="L48" s="58"/>
    </row>
    <row r="49" spans="1:12" ht="13.5" x14ac:dyDescent="0.25">
      <c r="A49" s="56"/>
      <c r="B49" s="23"/>
      <c r="C49" s="23"/>
      <c r="D49" s="23"/>
      <c r="E49" s="23"/>
      <c r="F49" s="23"/>
      <c r="G49" s="23"/>
      <c r="H49" s="23"/>
      <c r="I49" s="26"/>
      <c r="J49" s="60"/>
      <c r="K49" s="57"/>
      <c r="L49" s="58"/>
    </row>
    <row r="50" spans="1:12" s="16" customFormat="1" x14ac:dyDescent="0.2">
      <c r="A50" s="19" t="s">
        <v>70</v>
      </c>
      <c r="B50" s="17">
        <v>31.895</v>
      </c>
      <c r="C50" s="17">
        <v>33.902999999999999</v>
      </c>
      <c r="D50" s="17">
        <v>35.703000000000003</v>
      </c>
      <c r="E50" s="17">
        <v>36.945999999999998</v>
      </c>
      <c r="F50" s="17">
        <v>37.555999999999997</v>
      </c>
      <c r="G50" s="17">
        <v>37.65</v>
      </c>
      <c r="H50" s="17">
        <v>37.911999999999999</v>
      </c>
      <c r="I50" s="26">
        <f>H50-B50</f>
        <v>6.0169999999999995</v>
      </c>
      <c r="J50" s="27">
        <f>I50/B50</f>
        <v>0.18865025866123217</v>
      </c>
      <c r="K50" s="62" t="s">
        <v>30</v>
      </c>
      <c r="L50" s="63"/>
    </row>
    <row r="51" spans="1:12" x14ac:dyDescent="0.2">
      <c r="A51" s="19" t="s">
        <v>71</v>
      </c>
      <c r="B51" s="17">
        <v>40.259</v>
      </c>
      <c r="C51" s="17">
        <v>44.094000000000001</v>
      </c>
      <c r="D51" s="17">
        <v>47.655999999999999</v>
      </c>
      <c r="E51" s="17">
        <v>52.164000000000001</v>
      </c>
      <c r="F51" s="17">
        <v>55.277999999999999</v>
      </c>
      <c r="G51" s="17">
        <v>58.292000000000002</v>
      </c>
      <c r="H51" s="17">
        <v>61.366999999999997</v>
      </c>
      <c r="I51" s="26">
        <f>H51-B51</f>
        <v>21.107999999999997</v>
      </c>
      <c r="J51" s="27">
        <f t="shared" ref="J51:J54" si="11">I51/B51</f>
        <v>0.52430512432002774</v>
      </c>
      <c r="K51" s="57" t="s">
        <v>30</v>
      </c>
      <c r="L51" s="58"/>
    </row>
    <row r="52" spans="1:12" x14ac:dyDescent="0.2">
      <c r="A52" s="19" t="s">
        <v>43</v>
      </c>
      <c r="B52" s="17">
        <v>5.62</v>
      </c>
      <c r="C52" s="17">
        <v>5.7140000000000004</v>
      </c>
      <c r="D52" s="17">
        <v>5.9390000000000001</v>
      </c>
      <c r="E52" s="17">
        <v>6.1660000000000004</v>
      </c>
      <c r="F52" s="17">
        <v>6.3360000000000003</v>
      </c>
      <c r="G52" s="17">
        <v>6.5069999999999997</v>
      </c>
      <c r="H52" s="17">
        <v>6.68</v>
      </c>
      <c r="I52" s="26">
        <f>H52-B52</f>
        <v>1.0599999999999996</v>
      </c>
      <c r="J52" s="27">
        <f t="shared" si="11"/>
        <v>0.18861209964412803</v>
      </c>
      <c r="K52" s="57" t="s">
        <v>30</v>
      </c>
      <c r="L52" s="58"/>
    </row>
    <row r="53" spans="1:12" x14ac:dyDescent="0.2">
      <c r="A53" s="19" t="s">
        <v>44</v>
      </c>
      <c r="B53" s="17">
        <v>24.617999999999999</v>
      </c>
      <c r="C53" s="17">
        <v>26.443999999999999</v>
      </c>
      <c r="D53" s="17">
        <v>28.27</v>
      </c>
      <c r="E53" s="17">
        <v>30.096</v>
      </c>
      <c r="F53" s="17">
        <v>31.922000000000001</v>
      </c>
      <c r="G53" s="17">
        <v>33.747999999999998</v>
      </c>
      <c r="H53" s="17">
        <v>35.573999999999998</v>
      </c>
      <c r="I53" s="26">
        <f>H53-B53</f>
        <v>10.956</v>
      </c>
      <c r="J53" s="27">
        <f t="shared" si="11"/>
        <v>0.44504021447721182</v>
      </c>
      <c r="K53" s="57" t="s">
        <v>30</v>
      </c>
      <c r="L53" s="58"/>
    </row>
    <row r="54" spans="1:12" x14ac:dyDescent="0.2">
      <c r="A54" s="19" t="s">
        <v>45</v>
      </c>
      <c r="B54" s="17">
        <v>21.614999999999998</v>
      </c>
      <c r="C54" s="17">
        <v>23.459</v>
      </c>
      <c r="D54" s="17">
        <v>25.138999999999999</v>
      </c>
      <c r="E54" s="17">
        <v>26.725999999999999</v>
      </c>
      <c r="F54" s="17">
        <v>28.297999999999998</v>
      </c>
      <c r="G54" s="17">
        <v>29.742000000000001</v>
      </c>
      <c r="H54" s="17">
        <v>31.187999999999999</v>
      </c>
      <c r="I54" s="26">
        <f>H54-B54</f>
        <v>9.5730000000000004</v>
      </c>
      <c r="J54" s="27">
        <f t="shared" si="11"/>
        <v>0.44288688410825822</v>
      </c>
      <c r="K54" s="57" t="s">
        <v>30</v>
      </c>
      <c r="L54" s="58"/>
    </row>
    <row r="55" spans="1:12" ht="13.5" x14ac:dyDescent="0.25">
      <c r="A55" s="56"/>
      <c r="B55" s="17"/>
      <c r="C55" s="17"/>
      <c r="D55" s="17"/>
      <c r="E55" s="17"/>
      <c r="F55" s="17"/>
      <c r="G55" s="17"/>
      <c r="H55" s="17"/>
      <c r="I55" s="26"/>
      <c r="J55" s="60"/>
      <c r="K55" s="57"/>
      <c r="L55" s="58"/>
    </row>
    <row r="56" spans="1:12" x14ac:dyDescent="0.2">
      <c r="A56" s="56" t="s">
        <v>46</v>
      </c>
      <c r="B56" s="29">
        <f t="shared" ref="B56:H56" si="12">SUM(B50:B54)</f>
        <v>124.00699999999999</v>
      </c>
      <c r="C56" s="29">
        <f t="shared" si="12"/>
        <v>133.614</v>
      </c>
      <c r="D56" s="29">
        <f t="shared" si="12"/>
        <v>142.70699999999999</v>
      </c>
      <c r="E56" s="29">
        <f t="shared" si="12"/>
        <v>152.09800000000001</v>
      </c>
      <c r="F56" s="29">
        <f t="shared" si="12"/>
        <v>159.39000000000001</v>
      </c>
      <c r="G56" s="29">
        <f t="shared" si="12"/>
        <v>165.93899999999999</v>
      </c>
      <c r="H56" s="29">
        <f t="shared" si="12"/>
        <v>172.721</v>
      </c>
      <c r="I56" s="26">
        <f>H56-B56</f>
        <v>48.714000000000013</v>
      </c>
      <c r="J56" s="27">
        <f>SUM(I56/B56)</f>
        <v>0.39283266267226863</v>
      </c>
      <c r="K56" s="57" t="s">
        <v>30</v>
      </c>
      <c r="L56" s="58"/>
    </row>
    <row r="57" spans="1:12" x14ac:dyDescent="0.2">
      <c r="A57" s="56" t="s">
        <v>47</v>
      </c>
      <c r="B57" s="17"/>
      <c r="C57" s="17"/>
      <c r="D57" s="17"/>
      <c r="E57" s="17"/>
      <c r="F57" s="17"/>
      <c r="G57" s="17"/>
      <c r="H57" s="17"/>
      <c r="I57" s="26"/>
      <c r="J57" s="27"/>
      <c r="K57" s="28"/>
      <c r="L57" s="30"/>
    </row>
    <row r="58" spans="1:12" x14ac:dyDescent="0.2">
      <c r="A58" s="56"/>
      <c r="B58" s="29"/>
      <c r="C58" s="29"/>
      <c r="D58" s="29"/>
      <c r="E58" s="29"/>
      <c r="F58" s="29"/>
      <c r="G58" s="29"/>
      <c r="H58" s="29"/>
      <c r="I58" s="26"/>
      <c r="J58" s="27"/>
      <c r="K58" s="27"/>
      <c r="L58" s="30"/>
    </row>
    <row r="59" spans="1:12" x14ac:dyDescent="0.2">
      <c r="A59" s="26" t="s">
        <v>48</v>
      </c>
      <c r="B59" s="29">
        <f t="shared" ref="B59:H59" si="13">SUM(B9+B10+B18+B19+B20+B24+B25+B26+B27+B41+B43+B44+B45+B52+B53)</f>
        <v>1001.4649999999999</v>
      </c>
      <c r="C59" s="29">
        <f t="shared" si="13"/>
        <v>1062.5939999999998</v>
      </c>
      <c r="D59" s="29">
        <f t="shared" si="13"/>
        <v>1138.931</v>
      </c>
      <c r="E59" s="29">
        <f t="shared" si="13"/>
        <v>1210.5510000000004</v>
      </c>
      <c r="F59" s="29">
        <f t="shared" si="13"/>
        <v>1277.6680000000001</v>
      </c>
      <c r="G59" s="29">
        <f t="shared" si="13"/>
        <v>1342.7550000000003</v>
      </c>
      <c r="H59" s="29">
        <f t="shared" si="13"/>
        <v>1406.7740000000001</v>
      </c>
      <c r="I59" s="26">
        <f>H59-B59</f>
        <v>405.3090000000002</v>
      </c>
      <c r="J59" s="27">
        <f>I59/B59</f>
        <v>0.4047160909267925</v>
      </c>
      <c r="K59" s="28">
        <f>I59/I63</f>
        <v>0.61940231220056419</v>
      </c>
      <c r="L59" s="30"/>
    </row>
    <row r="60" spans="1:12" x14ac:dyDescent="0.2">
      <c r="A60" s="26"/>
      <c r="B60" s="29"/>
      <c r="C60" s="29"/>
      <c r="D60" s="29"/>
      <c r="E60" s="29"/>
      <c r="F60" s="29"/>
      <c r="G60" s="29"/>
      <c r="H60" s="29"/>
      <c r="I60" s="26"/>
      <c r="J60" s="27"/>
      <c r="K60" s="28"/>
      <c r="L60" s="30"/>
    </row>
    <row r="61" spans="1:12" x14ac:dyDescent="0.2">
      <c r="A61" s="26" t="s">
        <v>49</v>
      </c>
      <c r="B61" s="29">
        <f t="shared" ref="B61:H61" si="14">SUM(B14+B17+B28+B29+B34+B35+B36+B50+B51)</f>
        <v>1293.655</v>
      </c>
      <c r="C61" s="29">
        <f t="shared" si="14"/>
        <v>1359.1039999999998</v>
      </c>
      <c r="D61" s="29">
        <f t="shared" si="14"/>
        <v>1420.703</v>
      </c>
      <c r="E61" s="29">
        <f t="shared" si="14"/>
        <v>1487.51</v>
      </c>
      <c r="F61" s="29">
        <f t="shared" si="14"/>
        <v>1540.0739999999998</v>
      </c>
      <c r="G61" s="29">
        <f t="shared" si="14"/>
        <v>1582.2569999999998</v>
      </c>
      <c r="H61" s="29">
        <f t="shared" si="14"/>
        <v>1619.595</v>
      </c>
      <c r="I61" s="26">
        <f>H61-B61</f>
        <v>325.94000000000005</v>
      </c>
      <c r="J61" s="27">
        <f>I61/B61</f>
        <v>0.25195280039886991</v>
      </c>
      <c r="K61" s="28">
        <f>I61/I63</f>
        <v>0.49810882472052637</v>
      </c>
      <c r="L61" s="30"/>
    </row>
    <row r="62" spans="1:12" s="16" customFormat="1" x14ac:dyDescent="0.2">
      <c r="A62" s="19"/>
      <c r="B62" s="17"/>
      <c r="C62" s="17"/>
      <c r="D62" s="17"/>
      <c r="E62" s="17"/>
      <c r="F62" s="17"/>
      <c r="G62" s="17"/>
      <c r="H62" s="17"/>
      <c r="I62" s="26"/>
      <c r="J62" s="32"/>
      <c r="K62" s="33"/>
      <c r="L62" s="18"/>
    </row>
    <row r="63" spans="1:12" s="16" customFormat="1" x14ac:dyDescent="0.2">
      <c r="A63" s="43" t="s">
        <v>50</v>
      </c>
      <c r="B63" s="44">
        <f t="shared" ref="B63:H63" si="15">SUM(B8,B9,B10,B14,B17,B18,B19,B20,B24,B25,B26,B27,B28,B29)</f>
        <v>2011.0570000000002</v>
      </c>
      <c r="C63" s="44">
        <f t="shared" si="15"/>
        <v>2129.7809999999999</v>
      </c>
      <c r="D63" s="44">
        <f t="shared" si="15"/>
        <v>2253.848</v>
      </c>
      <c r="E63" s="44">
        <f t="shared" si="15"/>
        <v>2379.4850000000001</v>
      </c>
      <c r="F63" s="44">
        <f t="shared" si="15"/>
        <v>2485.7510000000002</v>
      </c>
      <c r="G63" s="44">
        <f t="shared" si="15"/>
        <v>2578.0639999999999</v>
      </c>
      <c r="H63" s="44">
        <f t="shared" si="15"/>
        <v>2665.4120000000003</v>
      </c>
      <c r="I63" s="43">
        <f>H63-B63</f>
        <v>654.35500000000002</v>
      </c>
      <c r="J63" s="45">
        <f>SUM(I63/B63)</f>
        <v>0.32537864416572976</v>
      </c>
      <c r="K63" s="28">
        <f>SUM(I63/I63)</f>
        <v>1</v>
      </c>
      <c r="L63" s="30"/>
    </row>
    <row r="64" spans="1:12" s="16" customFormat="1" x14ac:dyDescent="0.2">
      <c r="A64" s="19"/>
      <c r="B64" s="17"/>
      <c r="C64" s="17"/>
      <c r="D64" s="17"/>
      <c r="E64" s="17"/>
      <c r="F64" s="17"/>
      <c r="G64" s="17"/>
      <c r="H64" s="17"/>
      <c r="I64" s="26"/>
      <c r="J64" s="32"/>
      <c r="K64" s="33"/>
      <c r="L64" s="18"/>
    </row>
    <row r="65" spans="1:12" s="42" customFormat="1" x14ac:dyDescent="0.2">
      <c r="A65" s="65" t="s">
        <v>51</v>
      </c>
      <c r="B65" s="44">
        <f t="shared" ref="B65:H65" si="16">SUM(B8,B9,B10,B14,B17,B18,B19,B20,B24,B25,B26,B27,B50,B28,B29,B44,B34,B35,B36,B41,B43,B45,B51,B52,B53,B54)</f>
        <v>2613.8469999999998</v>
      </c>
      <c r="C65" s="44">
        <f t="shared" si="16"/>
        <v>2764.4470000000001</v>
      </c>
      <c r="D65" s="44">
        <f t="shared" si="16"/>
        <v>2925.7919999999999</v>
      </c>
      <c r="E65" s="44">
        <f t="shared" si="16"/>
        <v>3087.3110000000006</v>
      </c>
      <c r="F65" s="44">
        <f t="shared" si="16"/>
        <v>3226.6339999999987</v>
      </c>
      <c r="G65" s="44">
        <f t="shared" si="16"/>
        <v>3350.9870000000005</v>
      </c>
      <c r="H65" s="66">
        <f t="shared" si="16"/>
        <v>3469.4290000000001</v>
      </c>
      <c r="I65" s="43">
        <f>H65-B65</f>
        <v>855.58200000000033</v>
      </c>
      <c r="J65" s="45">
        <f>I65/B65</f>
        <v>0.32732673335508944</v>
      </c>
      <c r="K65" s="49"/>
      <c r="L65" s="35"/>
    </row>
    <row r="66" spans="1:12" s="42" customFormat="1" x14ac:dyDescent="0.2">
      <c r="A66" s="42" t="s">
        <v>52</v>
      </c>
      <c r="I66" s="67"/>
      <c r="L66" s="1"/>
    </row>
    <row r="67" spans="1:12" s="42" customFormat="1" x14ac:dyDescent="0.2">
      <c r="A67" s="42" t="s">
        <v>72</v>
      </c>
      <c r="I67" s="67"/>
      <c r="L67" s="1"/>
    </row>
    <row r="68" spans="1:12" s="42" customFormat="1" x14ac:dyDescent="0.2">
      <c r="A68" s="42" t="s">
        <v>73</v>
      </c>
      <c r="I68" s="67"/>
      <c r="L68" s="1"/>
    </row>
    <row r="69" spans="1:12" s="42" customFormat="1" x14ac:dyDescent="0.2">
      <c r="A69" s="42" t="s">
        <v>74</v>
      </c>
      <c r="I69" s="67"/>
      <c r="L69" s="1"/>
    </row>
    <row r="70" spans="1:12" s="42" customFormat="1" ht="9.75" x14ac:dyDescent="0.15">
      <c r="A70" s="42" t="s">
        <v>85</v>
      </c>
      <c r="I70" s="67"/>
    </row>
    <row r="71" spans="1:12" s="42" customFormat="1" ht="9.75" x14ac:dyDescent="0.15">
      <c r="I71" s="67"/>
    </row>
    <row r="72" spans="1:12" s="42" customFormat="1" ht="9.75" x14ac:dyDescent="0.15">
      <c r="I72" s="67"/>
    </row>
    <row r="73" spans="1:12" x14ac:dyDescent="0.2">
      <c r="B73" s="25"/>
      <c r="C73" s="25"/>
      <c r="D73" s="25"/>
      <c r="E73" s="25"/>
      <c r="F73" s="25"/>
      <c r="G73" s="25"/>
      <c r="H73" s="25"/>
      <c r="I73" s="67"/>
      <c r="J73" s="42"/>
      <c r="K73" s="42"/>
      <c r="L73" s="42"/>
    </row>
  </sheetData>
  <mergeCells count="2">
    <mergeCell ref="I2:J4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Round 9.2 Employment</vt:lpstr>
      <vt:lpstr>Round 9.2 Population</vt:lpstr>
      <vt:lpstr>Round 9.2 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2021-05-25T19:02:04Z</dcterms:created>
  <dcterms:modified xsi:type="dcterms:W3CDTF">2022-07-20T12:58:16Z</dcterms:modified>
</cp:coreProperties>
</file>