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WRTC\2018\July\Final Meeting Materials\"/>
    </mc:Choice>
  </mc:AlternateContent>
  <bookViews>
    <workbookView xWindow="0" yWindow="0" windowWidth="14400" windowHeight="5175"/>
  </bookViews>
  <sheets>
    <sheet name="ENR-Flow-Capapac-Project Survey" sheetId="7" r:id="rId1"/>
    <sheet name="GHG Inventory Data Survey" sheetId="6" r:id="rId2"/>
  </sheets>
  <definedNames>
    <definedName name="_xlnm.Print_Area" localSheetId="0">'ENR-Flow-Capapac-Project Survey'!$A$2:$L$33</definedName>
    <definedName name="_xlnm.Print_Area" localSheetId="1">'GHG Inventory Data Survey'!$A$2:$I$33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7" l="1"/>
  <c r="J25" i="7" s="1"/>
  <c r="G24" i="7"/>
  <c r="G25" i="7" s="1"/>
  <c r="F24" i="7"/>
  <c r="D24" i="7"/>
  <c r="K22" i="7"/>
  <c r="I22" i="7"/>
  <c r="K18" i="7"/>
  <c r="K24" i="7" s="1"/>
  <c r="K25" i="7" s="1"/>
  <c r="I18" i="7"/>
  <c r="I24" i="7" s="1"/>
  <c r="I25" i="7" s="1"/>
  <c r="A8" i="7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7" i="7"/>
  <c r="D24" i="6" l="1"/>
  <c r="A7" i="6"/>
  <c r="A8" i="6" s="1"/>
  <c r="A9" i="6" s="1"/>
  <c r="A10" i="6" s="1"/>
  <c r="A11" i="6" l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</calcChain>
</file>

<file path=xl/sharedStrings.xml><?xml version="1.0" encoding="utf-8"?>
<sst xmlns="http://schemas.openxmlformats.org/spreadsheetml/2006/main" count="130" uniqueCount="64">
  <si>
    <t>STATE</t>
  </si>
  <si>
    <t>DC</t>
  </si>
  <si>
    <t>Bowie</t>
  </si>
  <si>
    <t>MD</t>
  </si>
  <si>
    <t>Ballenger Creek</t>
  </si>
  <si>
    <t>Parkway</t>
  </si>
  <si>
    <t>Fort Detrick</t>
  </si>
  <si>
    <t>Frederick</t>
  </si>
  <si>
    <t>Mattawoman</t>
  </si>
  <si>
    <t>Seneca Creek</t>
  </si>
  <si>
    <t>Piscataway</t>
  </si>
  <si>
    <t>Western Branch</t>
  </si>
  <si>
    <t>VA</t>
  </si>
  <si>
    <t>Leesburg</t>
  </si>
  <si>
    <t>H.L. Mooney</t>
  </si>
  <si>
    <t>Arlington</t>
  </si>
  <si>
    <t>Alexandria</t>
  </si>
  <si>
    <t>UOSA</t>
  </si>
  <si>
    <t>Dale City</t>
  </si>
  <si>
    <t>Annual Average Flows (MGD)</t>
  </si>
  <si>
    <t>Projected Flows</t>
  </si>
  <si>
    <t>Notes/Sources:</t>
  </si>
  <si>
    <t xml:space="preserve">BNR only - No ENR </t>
  </si>
  <si>
    <t>COG Region Major (=/&gt;2 mgd) WWTPs Summary</t>
  </si>
  <si>
    <t>Major WWTPs (alpha. order by state)</t>
  </si>
  <si>
    <t>% of Design Capacity</t>
  </si>
  <si>
    <t>Design Capacity (MGD)</t>
  </si>
  <si>
    <r>
      <t xml:space="preserve">ENR/SOA Implementation Schedule                        </t>
    </r>
    <r>
      <rPr>
        <b/>
        <i/>
        <sz val="11"/>
        <rFont val="Trebuchet MS"/>
        <family val="2"/>
      </rPr>
      <t>(as of 12/6/2016)</t>
    </r>
  </si>
  <si>
    <r>
      <t>2025 COG RWFFM Method (Rd 9.0)</t>
    </r>
    <r>
      <rPr>
        <b/>
        <vertAlign val="superscript"/>
        <sz val="11"/>
        <rFont val="Trebuchet MS"/>
        <family val="2"/>
      </rPr>
      <t>2</t>
    </r>
  </si>
  <si>
    <r>
      <t>2025 CBP Draft Method</t>
    </r>
    <r>
      <rPr>
        <b/>
        <vertAlign val="superscript"/>
        <sz val="11"/>
        <rFont val="Trebuchet MS"/>
        <family val="2"/>
      </rPr>
      <t>3</t>
    </r>
  </si>
  <si>
    <r>
      <t>2045 COG RWFFM Method (Rd 9.0)</t>
    </r>
    <r>
      <rPr>
        <b/>
        <vertAlign val="superscript"/>
        <sz val="11"/>
        <rFont val="Trebuchet MS"/>
        <family val="2"/>
      </rPr>
      <t>2</t>
    </r>
  </si>
  <si>
    <r>
      <t>Blue Plains</t>
    </r>
    <r>
      <rPr>
        <vertAlign val="superscript"/>
        <sz val="12"/>
        <rFont val="Trebuchet MS"/>
        <family val="2"/>
      </rPr>
      <t>4</t>
    </r>
  </si>
  <si>
    <r>
      <t>Broad Run</t>
    </r>
    <r>
      <rPr>
        <vertAlign val="superscript"/>
        <sz val="12"/>
        <rFont val="Trebuchet MS"/>
        <family val="2"/>
      </rPr>
      <t>5</t>
    </r>
  </si>
  <si>
    <r>
      <t>Noman Cole</t>
    </r>
    <r>
      <rPr>
        <vertAlign val="superscript"/>
        <sz val="12"/>
        <rFont val="Trebuchet MS"/>
        <family val="2"/>
      </rPr>
      <t>6</t>
    </r>
  </si>
  <si>
    <r>
      <t>DMR Flows</t>
    </r>
    <r>
      <rPr>
        <b/>
        <vertAlign val="superscript"/>
        <sz val="11"/>
        <rFont val="Trebuchet MS"/>
        <family val="2"/>
      </rPr>
      <t>1</t>
    </r>
  </si>
  <si>
    <t>CBP's Database (from EPA ISIS database, populated from DMRs);  2009 used as Base Year Flow for COG RWFFM projections, while 2016 used as Base Year for CBP's projections.</t>
  </si>
  <si>
    <t># of WWTPs</t>
  </si>
  <si>
    <t>TOTALS</t>
  </si>
  <si>
    <r>
      <t xml:space="preserve">Calculations for Broad Run's COG Projected Flows were </t>
    </r>
    <r>
      <rPr>
        <i/>
        <sz val="10"/>
        <rFont val="Calibri"/>
        <family val="2"/>
        <scheme val="minor"/>
      </rPr>
      <t>assumed</t>
    </r>
    <r>
      <rPr>
        <sz val="10"/>
        <rFont val="Calibri"/>
        <family val="2"/>
        <scheme val="minor"/>
      </rPr>
      <t xml:space="preserve"> to be increased by 6.0 &amp; 10.63 mgd to reflect Loudoun diversion from BPSA to Broad Run in Years 2025 &amp; 2045;  this assumption has </t>
    </r>
    <r>
      <rPr>
        <u/>
        <sz val="10"/>
        <rFont val="Calibri"/>
        <family val="2"/>
        <scheme val="minor"/>
      </rPr>
      <t>not</t>
    </r>
    <r>
      <rPr>
        <sz val="10"/>
        <rFont val="Calibri"/>
        <family val="2"/>
        <scheme val="minor"/>
      </rPr>
      <t xml:space="preserve"> been confirmed so the figures should be viewed as illustrative only.</t>
    </r>
  </si>
  <si>
    <r>
      <t xml:space="preserve">Calculations for Noman Cole's COG Projected Flows were </t>
    </r>
    <r>
      <rPr>
        <i/>
        <sz val="10"/>
        <rFont val="Calibri"/>
        <family val="2"/>
        <scheme val="minor"/>
      </rPr>
      <t>assumed</t>
    </r>
    <r>
      <rPr>
        <sz val="10"/>
        <rFont val="Calibri"/>
        <family val="2"/>
        <scheme val="minor"/>
      </rPr>
      <t xml:space="preserve"> to be increased by 5.93 &amp; 20.45 mgd to reflect FFX diversion from BPSA to Noma Cole in Years 2025 &amp; 2045;  this assumption has </t>
    </r>
    <r>
      <rPr>
        <u/>
        <sz val="10"/>
        <rFont val="Calibri"/>
        <family val="2"/>
        <scheme val="minor"/>
      </rPr>
      <t>not</t>
    </r>
    <r>
      <rPr>
        <sz val="10"/>
        <rFont val="Calibri"/>
        <family val="2"/>
        <scheme val="minor"/>
      </rPr>
      <t xml:space="preserve"> been confirmed so the figures should be viewed as illustrative only.</t>
    </r>
  </si>
  <si>
    <t>REQUEST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</si>
  <si>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</si>
  <si>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</si>
  <si>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</si>
  <si>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</si>
  <si>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</si>
  <si>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</si>
  <si>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</si>
  <si>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</si>
  <si>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</si>
  <si>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</si>
  <si>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</si>
  <si>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Annual Electricity Usage (Kwh)</t>
  </si>
  <si>
    <t>Annual Natural Gas Usage (Therms)</t>
  </si>
  <si>
    <t>Volume of Water Treated (Mgd)</t>
  </si>
  <si>
    <t>Daily Methanol Load (Metric Tons CH3OH/Day)</t>
  </si>
  <si>
    <t>(as of 7/13/18)</t>
  </si>
  <si>
    <r>
      <t>Please Verify #'s okay, OR make edits or add new #'s (</t>
    </r>
    <r>
      <rPr>
        <b/>
        <sz val="11"/>
        <color rgb="FFFF0000"/>
        <rFont val="Trebuchet MS"/>
        <family val="2"/>
      </rPr>
      <t>in red font</t>
    </r>
    <r>
      <rPr>
        <b/>
        <sz val="11"/>
        <rFont val="Trebuchet MS"/>
        <family val="2"/>
      </rPr>
      <t>); add Comments; and ID Name &amp; Contact Info. below</t>
    </r>
  </si>
  <si>
    <r>
      <rPr>
        <b/>
        <sz val="14"/>
        <color rgb="FF0070C0"/>
        <rFont val="Calibri"/>
        <family val="2"/>
        <scheme val="minor"/>
      </rPr>
      <t>Greenhouse Gas Inventory Data Surve</t>
    </r>
    <r>
      <rPr>
        <b/>
        <sz val="13"/>
        <color rgb="FF0070C0"/>
        <rFont val="Calibri"/>
        <family val="2"/>
        <scheme val="minor"/>
      </rPr>
      <t>y</t>
    </r>
    <r>
      <rPr>
        <b/>
        <sz val="13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(Electricity, gas, treated water, methanol load, &amp; energy usage) (as of 7/13/18)</t>
    </r>
  </si>
  <si>
    <t>Energy used in Wastewater Collection, Treatment, &amp; Discharge</t>
  </si>
  <si>
    <t>ENR, Flow, Capacity &amp; Projections Survey</t>
  </si>
  <si>
    <t>COG's Regional Wastewater Flow Forecast Model (RWFFM) - Utilizing COG's Cooperative Forecast Demographics (Round 9.0, Nov. 2016).  This method is:  a) used only for long-term planning purposes for the BPSA; b) used for confirming/portraying future flows for the overall COG region; and c) being evaluated in 2018 for potential modifications.</t>
  </si>
  <si>
    <r>
      <t xml:space="preserve">CBP's Current Draft Methodology (as of 3/6/18) was developed as a supplemental aid states in planning their Phase 3 WIPs and informing the question 'Where will WWTP flows/loads actually be in the Year 2025?'.  </t>
    </r>
    <r>
      <rPr>
        <u/>
        <sz val="10"/>
        <color rgb="FF0070C0"/>
        <rFont val="Calibri"/>
        <family val="2"/>
        <scheme val="minor"/>
      </rPr>
      <t>https://www.chesapeakebay.net/channel_files/25900/projection2025_growth_w_wip_caps_draft.xlsx</t>
    </r>
  </si>
  <si>
    <r>
      <t>Blue Plains:  Avg. Annual Design Capacity will be 387 mgd when new permit is issued; Projected Flows reflect 'Demographically Drive &amp; Flow Management Adjusted' figures for BPSA, w/</t>
    </r>
    <r>
      <rPr>
        <u/>
        <sz val="10"/>
        <rFont val="Calibri"/>
        <family val="2"/>
        <scheme val="minor"/>
      </rPr>
      <t>out</t>
    </r>
    <r>
      <rPr>
        <sz val="10"/>
        <rFont val="Calibri"/>
        <family val="2"/>
        <scheme val="minor"/>
      </rPr>
      <t xml:space="preserve"> Captured Stormwater Flows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</si>
</sst>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rebuchet MS"/>
      <family val="2"/>
    </font>
    <font>
      <b/>
      <sz val="12"/>
      <color rgb="FF000000"/>
      <name val="Trebuchet MS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Trebuchet MS"/>
      <family val="2"/>
    </font>
    <font>
      <b/>
      <sz val="10"/>
      <name val="Trebuchet MS"/>
      <family val="2"/>
    </font>
    <font>
      <b/>
      <sz val="12"/>
      <name val="Calibri"/>
      <family val="2"/>
      <scheme val="minor"/>
    </font>
    <font>
      <b/>
      <sz val="14"/>
      <name val="Trebuchet MS"/>
      <family val="2"/>
    </font>
    <font>
      <sz val="11"/>
      <name val="Trebuchet MS"/>
      <family val="2"/>
    </font>
    <font>
      <b/>
      <sz val="11"/>
      <name val="Trebuchet MS"/>
      <family val="2"/>
    </font>
    <font>
      <b/>
      <i/>
      <sz val="11"/>
      <name val="Trebuchet MS"/>
      <family val="2"/>
    </font>
    <font>
      <b/>
      <vertAlign val="superscript"/>
      <sz val="11"/>
      <name val="Trebuchet MS"/>
      <family val="2"/>
    </font>
    <font>
      <sz val="12"/>
      <name val="Trebuchet MS"/>
      <family val="2"/>
    </font>
    <font>
      <vertAlign val="superscript"/>
      <sz val="12"/>
      <name val="Trebuchet MS"/>
      <family val="2"/>
    </font>
    <font>
      <sz val="12"/>
      <color rgb="FF000000"/>
      <name val="Trebuchet MS"/>
      <family val="2"/>
    </font>
    <font>
      <sz val="10"/>
      <name val="Trebuchet MS"/>
      <family val="2"/>
    </font>
    <font>
      <b/>
      <sz val="11"/>
      <color rgb="FFFF0000"/>
      <name val="Trebuchet MS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0"/>
      <color rgb="FF0070C0"/>
      <name val="Calibri"/>
      <family val="2"/>
      <scheme val="minor"/>
    </font>
    <font>
      <u/>
      <sz val="10"/>
      <name val="Calibri"/>
      <family val="2"/>
      <scheme val="minor"/>
    </font>
    <font>
      <i/>
      <sz val="10"/>
      <name val="Calibri"/>
      <family val="2"/>
      <scheme val="minor"/>
    </font>
    <font>
      <sz val="9"/>
      <color theme="1"/>
      <name val="Trebuchet MS"/>
      <family val="2"/>
    </font>
    <font>
      <b/>
      <sz val="14"/>
      <color theme="1"/>
      <name val="Calibri"/>
      <family val="2"/>
      <scheme val="minor"/>
    </font>
    <font>
      <sz val="10"/>
      <color theme="1"/>
      <name val="Trebuchet MS"/>
      <family val="2"/>
    </font>
    <font>
      <b/>
      <sz val="13"/>
      <name val="Calibri"/>
      <family val="2"/>
      <scheme val="minor"/>
    </font>
    <font>
      <b/>
      <sz val="13"/>
      <color rgb="FF0070C0"/>
      <name val="Calibri"/>
      <family val="2"/>
      <scheme val="minor"/>
    </font>
    <font>
      <b/>
      <sz val="14"/>
      <color rgb="FF0070C0"/>
      <name val="Trebuchet MS"/>
      <family val="2"/>
    </font>
    <font>
      <b/>
      <sz val="14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59">
    <xf numFmtId="0" fontId="0" fillId="0" borderId="0" xfId="0"/>
    <xf numFmtId="0" fontId="3" fillId="3" borderId="13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0" borderId="0" xfId="0" applyFill="1"/>
    <xf numFmtId="9" fontId="3" fillId="0" borderId="0" xfId="1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/>
    </xf>
    <xf numFmtId="0" fontId="16" fillId="4" borderId="12" xfId="0" applyFont="1" applyFill="1" applyBorder="1" applyAlignment="1">
      <alignment horizontal="center"/>
    </xf>
    <xf numFmtId="0" fontId="16" fillId="4" borderId="17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/>
    </xf>
    <xf numFmtId="0" fontId="16" fillId="5" borderId="12" xfId="0" applyFont="1" applyFill="1" applyBorder="1" applyAlignment="1">
      <alignment horizontal="center"/>
    </xf>
    <xf numFmtId="0" fontId="16" fillId="5" borderId="17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/>
    </xf>
    <xf numFmtId="0" fontId="19" fillId="3" borderId="19" xfId="0" applyFont="1" applyFill="1" applyBorder="1"/>
    <xf numFmtId="0" fontId="16" fillId="2" borderId="16" xfId="0" applyFont="1" applyFill="1" applyBorder="1" applyAlignment="1">
      <alignment horizontal="center"/>
    </xf>
    <xf numFmtId="0" fontId="16" fillId="2" borderId="25" xfId="0" applyFont="1" applyFill="1" applyBorder="1" applyAlignment="1">
      <alignment horizontal="center"/>
    </xf>
    <xf numFmtId="0" fontId="13" fillId="3" borderId="26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9" fontId="3" fillId="7" borderId="0" xfId="1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/>
    </xf>
    <xf numFmtId="0" fontId="16" fillId="4" borderId="35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 wrapText="1"/>
    </xf>
    <xf numFmtId="0" fontId="18" fillId="5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16" fillId="4" borderId="40" xfId="0" applyFont="1" applyFill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2" fontId="8" fillId="3" borderId="41" xfId="0" applyNumberFormat="1" applyFont="1" applyFill="1" applyBorder="1" applyAlignment="1">
      <alignment horizontal="center"/>
    </xf>
    <xf numFmtId="0" fontId="12" fillId="2" borderId="11" xfId="0" applyFont="1" applyFill="1" applyBorder="1"/>
    <xf numFmtId="0" fontId="16" fillId="2" borderId="12" xfId="0" applyFont="1" applyFill="1" applyBorder="1" applyAlignment="1">
      <alignment horizontal="center" vertical="center"/>
    </xf>
    <xf numFmtId="0" fontId="12" fillId="4" borderId="11" xfId="0" applyFont="1" applyFill="1" applyBorder="1"/>
    <xf numFmtId="0" fontId="16" fillId="4" borderId="12" xfId="0" applyFont="1" applyFill="1" applyBorder="1" applyAlignment="1">
      <alignment horizontal="center" vertical="center"/>
    </xf>
    <xf numFmtId="0" fontId="12" fillId="5" borderId="11" xfId="0" applyFont="1" applyFill="1" applyBorder="1"/>
    <xf numFmtId="0" fontId="19" fillId="3" borderId="14" xfId="0" applyFont="1" applyFill="1" applyBorder="1"/>
    <xf numFmtId="0" fontId="21" fillId="0" borderId="1" xfId="0" applyFont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13" fillId="6" borderId="3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13" fillId="3" borderId="47" xfId="0" applyFont="1" applyFill="1" applyBorder="1" applyAlignment="1">
      <alignment horizontal="center" vertical="center" wrapText="1"/>
    </xf>
    <xf numFmtId="0" fontId="16" fillId="5" borderId="25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/>
    </xf>
    <xf numFmtId="0" fontId="16" fillId="5" borderId="25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8" borderId="48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/>
    </xf>
    <xf numFmtId="0" fontId="16" fillId="4" borderId="14" xfId="0" applyFont="1" applyFill="1" applyBorder="1" applyAlignment="1">
      <alignment horizontal="center" vertical="center"/>
    </xf>
    <xf numFmtId="0" fontId="16" fillId="4" borderId="41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/>
    </xf>
    <xf numFmtId="0" fontId="16" fillId="4" borderId="14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6" fillId="0" borderId="46" xfId="0" applyFont="1" applyFill="1" applyBorder="1" applyAlignment="1">
      <alignment horizontal="center"/>
    </xf>
    <xf numFmtId="0" fontId="27" fillId="0" borderId="0" xfId="0" applyFont="1"/>
    <xf numFmtId="0" fontId="28" fillId="0" borderId="6" xfId="0" applyFont="1" applyFill="1" applyBorder="1" applyAlignment="1">
      <alignment horizontal="center"/>
    </xf>
    <xf numFmtId="0" fontId="16" fillId="2" borderId="31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3" fillId="3" borderId="54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right"/>
    </xf>
    <xf numFmtId="0" fontId="12" fillId="4" borderId="11" xfId="0" applyFont="1" applyFill="1" applyBorder="1" applyAlignment="1">
      <alignment horizontal="right"/>
    </xf>
    <xf numFmtId="0" fontId="12" fillId="4" borderId="13" xfId="0" applyFont="1" applyFill="1" applyBorder="1" applyAlignment="1">
      <alignment horizontal="right"/>
    </xf>
    <xf numFmtId="0" fontId="12" fillId="5" borderId="16" xfId="0" applyFont="1" applyFill="1" applyBorder="1" applyAlignment="1">
      <alignment horizontal="right"/>
    </xf>
    <xf numFmtId="0" fontId="12" fillId="5" borderId="11" xfId="0" applyFont="1" applyFill="1" applyBorder="1" applyAlignment="1">
      <alignment horizontal="right"/>
    </xf>
    <xf numFmtId="0" fontId="16" fillId="2" borderId="31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 wrapText="1"/>
    </xf>
    <xf numFmtId="0" fontId="16" fillId="4" borderId="1" xfId="0" applyFont="1" applyFill="1" applyBorder="1" applyAlignment="1">
      <alignment horizontal="center" wrapText="1"/>
    </xf>
    <xf numFmtId="0" fontId="16" fillId="4" borderId="1" xfId="0" applyFont="1" applyFill="1" applyBorder="1" applyAlignment="1">
      <alignment horizontal="center"/>
    </xf>
    <xf numFmtId="0" fontId="16" fillId="4" borderId="32" xfId="0" applyFont="1" applyFill="1" applyBorder="1" applyAlignment="1">
      <alignment horizontal="center" wrapText="1"/>
    </xf>
    <xf numFmtId="0" fontId="16" fillId="4" borderId="19" xfId="0" applyFont="1" applyFill="1" applyBorder="1" applyAlignment="1">
      <alignment horizontal="center" wrapText="1"/>
    </xf>
    <xf numFmtId="0" fontId="16" fillId="4" borderId="19" xfId="0" applyFont="1" applyFill="1" applyBorder="1" applyAlignment="1">
      <alignment horizontal="center"/>
    </xf>
    <xf numFmtId="0" fontId="16" fillId="5" borderId="31" xfId="0" applyFont="1" applyFill="1" applyBorder="1" applyAlignment="1">
      <alignment horizontal="center" wrapText="1"/>
    </xf>
    <xf numFmtId="0" fontId="16" fillId="5" borderId="3" xfId="0" applyFont="1" applyFill="1" applyBorder="1" applyAlignment="1">
      <alignment horizontal="center" wrapText="1"/>
    </xf>
    <xf numFmtId="0" fontId="16" fillId="5" borderId="3" xfId="0" applyFont="1" applyFill="1" applyBorder="1" applyAlignment="1">
      <alignment horizontal="center"/>
    </xf>
    <xf numFmtId="0" fontId="16" fillId="5" borderId="5" xfId="0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/>
    </xf>
    <xf numFmtId="0" fontId="13" fillId="3" borderId="53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55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vertical="center" wrapText="1"/>
    </xf>
    <xf numFmtId="0" fontId="13" fillId="3" borderId="57" xfId="0" applyFont="1" applyFill="1" applyBorder="1" applyAlignment="1">
      <alignment horizontal="center" vertical="center" wrapText="1"/>
    </xf>
    <xf numFmtId="0" fontId="31" fillId="9" borderId="26" xfId="0" applyFont="1" applyFill="1" applyBorder="1" applyAlignment="1">
      <alignment horizontal="center"/>
    </xf>
    <xf numFmtId="0" fontId="12" fillId="9" borderId="59" xfId="0" applyFont="1" applyFill="1" applyBorder="1" applyAlignment="1">
      <alignment horizontal="center"/>
    </xf>
    <xf numFmtId="0" fontId="12" fillId="9" borderId="27" xfId="0" applyFont="1" applyFill="1" applyBorder="1" applyAlignment="1">
      <alignment horizontal="center"/>
    </xf>
    <xf numFmtId="0" fontId="22" fillId="0" borderId="1" xfId="0" applyFont="1" applyBorder="1" applyAlignment="1">
      <alignment horizontal="left" wrapText="1"/>
    </xf>
    <xf numFmtId="0" fontId="22" fillId="0" borderId="1" xfId="0" applyFont="1" applyFill="1" applyBorder="1" applyAlignment="1">
      <alignment horizontal="left" wrapText="1"/>
    </xf>
    <xf numFmtId="0" fontId="13" fillId="6" borderId="44" xfId="0" applyFont="1" applyFill="1" applyBorder="1" applyAlignment="1">
      <alignment horizontal="center" vertical="center" wrapText="1"/>
    </xf>
    <xf numFmtId="0" fontId="13" fillId="6" borderId="45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right" vertical="center" wrapText="1"/>
    </xf>
    <xf numFmtId="0" fontId="8" fillId="3" borderId="32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2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58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50" xfId="0" applyFont="1" applyFill="1" applyBorder="1" applyAlignment="1">
      <alignment horizontal="center" vertical="center" wrapText="1"/>
    </xf>
    <xf numFmtId="0" fontId="13" fillId="3" borderId="51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3" borderId="52" xfId="0" applyFont="1" applyFill="1" applyBorder="1" applyAlignment="1">
      <alignment horizontal="center" vertical="center" wrapText="1"/>
    </xf>
    <xf numFmtId="0" fontId="1" fillId="0" borderId="4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9" fillId="0" borderId="28" xfId="0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13" fillId="3" borderId="47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zoomScaleNormal="100" workbookViewId="0">
      <selection activeCell="L8" sqref="L8"/>
    </sheetView>
  </sheetViews>
  <sheetFormatPr defaultRowHeight="15" x14ac:dyDescent="0.25"/>
  <cols>
    <col min="2" max="2" width="16.85546875" customWidth="1"/>
    <col min="3" max="3" width="10.140625" customWidth="1"/>
    <col min="4" max="4" width="10.42578125" customWidth="1"/>
    <col min="5" max="5" width="20" customWidth="1"/>
    <col min="6" max="6" width="10.5703125" customWidth="1"/>
    <col min="7" max="8" width="9" customWidth="1"/>
    <col min="9" max="9" width="18" customWidth="1"/>
    <col min="10" max="10" width="13.85546875" customWidth="1"/>
    <col min="11" max="11" width="17.42578125" customWidth="1"/>
    <col min="12" max="12" width="33" customWidth="1"/>
    <col min="13" max="13" width="15.28515625" customWidth="1"/>
  </cols>
  <sheetData>
    <row r="1" spans="1:13" ht="18.75" thickBot="1" x14ac:dyDescent="0.4">
      <c r="A1" s="65" t="s">
        <v>41</v>
      </c>
      <c r="B1" s="65" t="s">
        <v>42</v>
      </c>
      <c r="C1" s="65" t="s">
        <v>43</v>
      </c>
      <c r="D1" s="65" t="s">
        <v>44</v>
      </c>
      <c r="E1" s="65" t="s">
        <v>45</v>
      </c>
      <c r="F1" s="65" t="s">
        <v>46</v>
      </c>
      <c r="G1" s="65" t="s">
        <v>47</v>
      </c>
      <c r="H1" s="95"/>
      <c r="I1" s="95" t="s">
        <v>48</v>
      </c>
      <c r="J1" s="95" t="s">
        <v>49</v>
      </c>
      <c r="K1" s="95" t="s">
        <v>50</v>
      </c>
      <c r="L1" s="65" t="s">
        <v>51</v>
      </c>
      <c r="M1" s="87"/>
    </row>
    <row r="2" spans="1:13" ht="19.5" thickBot="1" x14ac:dyDescent="0.35">
      <c r="A2" s="86" t="s">
        <v>23</v>
      </c>
      <c r="B2" s="9"/>
      <c r="C2" s="10"/>
      <c r="D2" s="10"/>
      <c r="E2" s="10"/>
      <c r="F2" s="87" t="s">
        <v>56</v>
      </c>
      <c r="G2" s="10"/>
      <c r="H2" s="122" t="s">
        <v>60</v>
      </c>
      <c r="I2" s="123"/>
      <c r="J2" s="123"/>
      <c r="K2" s="124"/>
      <c r="L2" s="10"/>
    </row>
    <row r="3" spans="1:13" ht="18" customHeight="1" thickBot="1" x14ac:dyDescent="0.3">
      <c r="A3" s="132" t="s">
        <v>36</v>
      </c>
      <c r="B3" s="134" t="s">
        <v>24</v>
      </c>
      <c r="C3" s="117" t="s">
        <v>0</v>
      </c>
      <c r="D3" s="117" t="s">
        <v>26</v>
      </c>
      <c r="E3" s="139" t="s">
        <v>27</v>
      </c>
      <c r="F3" s="142" t="s">
        <v>19</v>
      </c>
      <c r="G3" s="143"/>
      <c r="H3" s="144"/>
      <c r="I3" s="144"/>
      <c r="J3" s="144"/>
      <c r="K3" s="145"/>
      <c r="L3" s="63" t="s">
        <v>40</v>
      </c>
    </row>
    <row r="4" spans="1:13" ht="17.25" customHeight="1" thickBot="1" x14ac:dyDescent="0.3">
      <c r="A4" s="133"/>
      <c r="B4" s="135"/>
      <c r="C4" s="137"/>
      <c r="D4" s="137"/>
      <c r="E4" s="140"/>
      <c r="F4" s="119" t="s">
        <v>34</v>
      </c>
      <c r="G4" s="120"/>
      <c r="H4" s="121"/>
      <c r="I4" s="116" t="s">
        <v>20</v>
      </c>
      <c r="J4" s="117"/>
      <c r="K4" s="118"/>
      <c r="L4" s="127" t="s">
        <v>57</v>
      </c>
    </row>
    <row r="5" spans="1:13" ht="47.25" customHeight="1" thickBot="1" x14ac:dyDescent="0.3">
      <c r="A5" s="133"/>
      <c r="B5" s="136"/>
      <c r="C5" s="138"/>
      <c r="D5" s="138"/>
      <c r="E5" s="141"/>
      <c r="F5" s="94">
        <v>2009</v>
      </c>
      <c r="G5" s="82">
        <v>2016</v>
      </c>
      <c r="H5" s="66">
        <v>2017</v>
      </c>
      <c r="I5" s="33" t="s">
        <v>28</v>
      </c>
      <c r="J5" s="34" t="s">
        <v>29</v>
      </c>
      <c r="K5" s="43" t="s">
        <v>30</v>
      </c>
      <c r="L5" s="128"/>
    </row>
    <row r="6" spans="1:13" ht="20.25" x14ac:dyDescent="0.3">
      <c r="A6" s="55">
        <v>1</v>
      </c>
      <c r="B6" s="35" t="s">
        <v>31</v>
      </c>
      <c r="C6" s="11" t="s">
        <v>1</v>
      </c>
      <c r="D6" s="12">
        <v>370</v>
      </c>
      <c r="E6" s="56">
        <v>2018</v>
      </c>
      <c r="F6" s="50">
        <v>296.55</v>
      </c>
      <c r="G6" s="42">
        <v>275.3</v>
      </c>
      <c r="H6" s="80"/>
      <c r="I6" s="88">
        <v>321.79000000000002</v>
      </c>
      <c r="J6" s="81">
        <v>298.74</v>
      </c>
      <c r="K6" s="51">
        <v>364.49</v>
      </c>
      <c r="L6" s="44"/>
    </row>
    <row r="7" spans="1:13" ht="24" customHeight="1" x14ac:dyDescent="0.3">
      <c r="A7" s="57">
        <f>A6+1</f>
        <v>2</v>
      </c>
      <c r="B7" s="36" t="s">
        <v>4</v>
      </c>
      <c r="C7" s="13" t="s">
        <v>3</v>
      </c>
      <c r="D7" s="14">
        <v>6</v>
      </c>
      <c r="E7" s="58">
        <v>2014</v>
      </c>
      <c r="F7" s="52">
        <v>5.1100000000000003</v>
      </c>
      <c r="G7" s="15">
        <v>6.84</v>
      </c>
      <c r="H7" s="14"/>
      <c r="I7" s="89">
        <v>5.84</v>
      </c>
      <c r="J7" s="58">
        <v>6.32</v>
      </c>
      <c r="K7" s="18">
        <v>6.8</v>
      </c>
      <c r="L7" s="45"/>
    </row>
    <row r="8" spans="1:13" ht="18" x14ac:dyDescent="0.3">
      <c r="A8" s="57">
        <f t="shared" ref="A8:A23" si="0">A7+1</f>
        <v>3</v>
      </c>
      <c r="B8" s="36" t="s">
        <v>2</v>
      </c>
      <c r="C8" s="13" t="s">
        <v>3</v>
      </c>
      <c r="D8" s="14">
        <v>3.3</v>
      </c>
      <c r="E8" s="58">
        <v>2011</v>
      </c>
      <c r="F8" s="52">
        <v>2.0099999999999998</v>
      </c>
      <c r="G8" s="15">
        <v>1.54</v>
      </c>
      <c r="H8" s="14"/>
      <c r="I8" s="89">
        <v>2.2599999999999998</v>
      </c>
      <c r="J8" s="58">
        <v>1.9</v>
      </c>
      <c r="K8" s="18">
        <v>2.63</v>
      </c>
      <c r="L8" s="45"/>
    </row>
    <row r="9" spans="1:13" ht="18" x14ac:dyDescent="0.3">
      <c r="A9" s="57">
        <f t="shared" si="0"/>
        <v>4</v>
      </c>
      <c r="B9" s="36" t="s">
        <v>6</v>
      </c>
      <c r="C9" s="13" t="s">
        <v>3</v>
      </c>
      <c r="D9" s="14">
        <v>2</v>
      </c>
      <c r="E9" s="58">
        <v>2011</v>
      </c>
      <c r="F9" s="52">
        <v>0.67</v>
      </c>
      <c r="G9" s="15">
        <v>0.85</v>
      </c>
      <c r="H9" s="14"/>
      <c r="I9" s="89">
        <v>0.73</v>
      </c>
      <c r="J9" s="58">
        <v>0.91</v>
      </c>
      <c r="K9" s="18">
        <v>0.81</v>
      </c>
      <c r="L9" s="45"/>
    </row>
    <row r="10" spans="1:13" ht="18" x14ac:dyDescent="0.3">
      <c r="A10" s="57">
        <f t="shared" si="0"/>
        <v>5</v>
      </c>
      <c r="B10" s="36" t="s">
        <v>7</v>
      </c>
      <c r="C10" s="13" t="s">
        <v>3</v>
      </c>
      <c r="D10" s="14">
        <v>8</v>
      </c>
      <c r="E10" s="58">
        <v>2017</v>
      </c>
      <c r="F10" s="52">
        <v>6.2</v>
      </c>
      <c r="G10" s="15">
        <v>6.42</v>
      </c>
      <c r="H10" s="14"/>
      <c r="I10" s="89">
        <v>8.18</v>
      </c>
      <c r="J10" s="58">
        <v>6.38</v>
      </c>
      <c r="K10" s="18">
        <v>8.89</v>
      </c>
      <c r="L10" s="45"/>
    </row>
    <row r="11" spans="1:13" ht="18" x14ac:dyDescent="0.3">
      <c r="A11" s="57">
        <f>A10+1</f>
        <v>6</v>
      </c>
      <c r="B11" s="36" t="s">
        <v>8</v>
      </c>
      <c r="C11" s="13" t="s">
        <v>3</v>
      </c>
      <c r="D11" s="14">
        <v>20</v>
      </c>
      <c r="E11" s="58">
        <v>2007</v>
      </c>
      <c r="F11" s="52">
        <v>10.97</v>
      </c>
      <c r="G11" s="15">
        <v>9.8800000000000008</v>
      </c>
      <c r="H11" s="14"/>
      <c r="I11" s="89">
        <v>13.18</v>
      </c>
      <c r="J11" s="58">
        <v>11.09</v>
      </c>
      <c r="K11" s="18">
        <v>13.33</v>
      </c>
      <c r="L11" s="45"/>
    </row>
    <row r="12" spans="1:13" ht="18" x14ac:dyDescent="0.3">
      <c r="A12" s="57">
        <f t="shared" si="0"/>
        <v>7</v>
      </c>
      <c r="B12" s="36" t="s">
        <v>5</v>
      </c>
      <c r="C12" s="13" t="s">
        <v>3</v>
      </c>
      <c r="D12" s="14">
        <v>7.5</v>
      </c>
      <c r="E12" s="58">
        <v>2013</v>
      </c>
      <c r="F12" s="52">
        <v>6.27</v>
      </c>
      <c r="G12" s="15">
        <v>6.4</v>
      </c>
      <c r="H12" s="14"/>
      <c r="I12" s="89">
        <v>6.75</v>
      </c>
      <c r="J12" s="58">
        <v>6.86</v>
      </c>
      <c r="K12" s="18">
        <v>6.86</v>
      </c>
      <c r="L12" s="45"/>
    </row>
    <row r="13" spans="1:13" ht="18" x14ac:dyDescent="0.3">
      <c r="A13" s="57">
        <f t="shared" si="0"/>
        <v>8</v>
      </c>
      <c r="B13" s="36" t="s">
        <v>10</v>
      </c>
      <c r="C13" s="13" t="s">
        <v>3</v>
      </c>
      <c r="D13" s="14">
        <v>30</v>
      </c>
      <c r="E13" s="58">
        <v>2012</v>
      </c>
      <c r="F13" s="52">
        <v>22.41</v>
      </c>
      <c r="G13" s="15">
        <v>24.86</v>
      </c>
      <c r="H13" s="14"/>
      <c r="I13" s="89">
        <v>23.3</v>
      </c>
      <c r="J13" s="58">
        <v>24.77</v>
      </c>
      <c r="K13" s="18">
        <v>24.96</v>
      </c>
      <c r="L13" s="45"/>
    </row>
    <row r="14" spans="1:13" ht="18" x14ac:dyDescent="0.3">
      <c r="A14" s="57">
        <f t="shared" si="0"/>
        <v>9</v>
      </c>
      <c r="B14" s="36" t="s">
        <v>9</v>
      </c>
      <c r="C14" s="13" t="s">
        <v>3</v>
      </c>
      <c r="D14" s="14">
        <v>26</v>
      </c>
      <c r="E14" s="58">
        <v>2017</v>
      </c>
      <c r="F14" s="52">
        <v>15.56</v>
      </c>
      <c r="G14" s="15">
        <v>14.42</v>
      </c>
      <c r="H14" s="14"/>
      <c r="I14" s="89">
        <v>19.399999999999999</v>
      </c>
      <c r="J14" s="58">
        <v>15.85</v>
      </c>
      <c r="K14" s="18">
        <v>21.94</v>
      </c>
      <c r="L14" s="45"/>
    </row>
    <row r="15" spans="1:13" ht="18" customHeight="1" x14ac:dyDescent="0.3">
      <c r="A15" s="57">
        <f t="shared" si="0"/>
        <v>10</v>
      </c>
      <c r="B15" s="36" t="s">
        <v>11</v>
      </c>
      <c r="C15" s="13" t="s">
        <v>3</v>
      </c>
      <c r="D15" s="14">
        <v>30</v>
      </c>
      <c r="E15" s="58">
        <v>2017</v>
      </c>
      <c r="F15" s="52">
        <v>20.02</v>
      </c>
      <c r="G15" s="15">
        <v>19.14</v>
      </c>
      <c r="H15" s="14"/>
      <c r="I15" s="89">
        <v>23.3</v>
      </c>
      <c r="J15" s="58">
        <v>20.88</v>
      </c>
      <c r="K15" s="18">
        <v>26.11</v>
      </c>
      <c r="L15" s="45"/>
    </row>
    <row r="16" spans="1:13" ht="18" x14ac:dyDescent="0.3">
      <c r="A16" s="59">
        <f t="shared" si="0"/>
        <v>11</v>
      </c>
      <c r="B16" s="37" t="s">
        <v>16</v>
      </c>
      <c r="C16" s="19" t="s">
        <v>12</v>
      </c>
      <c r="D16" s="20">
        <v>54</v>
      </c>
      <c r="E16" s="27">
        <v>2015</v>
      </c>
      <c r="F16" s="53">
        <v>36.11</v>
      </c>
      <c r="G16" s="21">
        <v>32.72</v>
      </c>
      <c r="H16" s="20"/>
      <c r="I16" s="90">
        <v>42.12</v>
      </c>
      <c r="J16" s="27">
        <v>35.950000000000003</v>
      </c>
      <c r="K16" s="24">
        <v>52.33</v>
      </c>
      <c r="L16" s="46"/>
    </row>
    <row r="17" spans="1:13" ht="18" x14ac:dyDescent="0.3">
      <c r="A17" s="59">
        <f t="shared" si="0"/>
        <v>12</v>
      </c>
      <c r="B17" s="37" t="s">
        <v>15</v>
      </c>
      <c r="C17" s="19" t="s">
        <v>12</v>
      </c>
      <c r="D17" s="20">
        <v>40</v>
      </c>
      <c r="E17" s="27">
        <v>2011</v>
      </c>
      <c r="F17" s="53">
        <v>26.03</v>
      </c>
      <c r="G17" s="21">
        <v>22.93</v>
      </c>
      <c r="H17" s="20"/>
      <c r="I17" s="90">
        <v>31.76</v>
      </c>
      <c r="J17" s="27">
        <v>23.59</v>
      </c>
      <c r="K17" s="24">
        <v>40.64</v>
      </c>
      <c r="L17" s="46"/>
    </row>
    <row r="18" spans="1:13" ht="20.25" x14ac:dyDescent="0.3">
      <c r="A18" s="59">
        <f t="shared" si="0"/>
        <v>13</v>
      </c>
      <c r="B18" s="37" t="s">
        <v>32</v>
      </c>
      <c r="C18" s="19" t="s">
        <v>12</v>
      </c>
      <c r="D18" s="20">
        <v>11</v>
      </c>
      <c r="E18" s="27">
        <v>2021</v>
      </c>
      <c r="F18" s="53">
        <v>3.61</v>
      </c>
      <c r="G18" s="21">
        <v>4.05</v>
      </c>
      <c r="H18" s="20"/>
      <c r="I18" s="90">
        <f>3.94+6</f>
        <v>9.94</v>
      </c>
      <c r="J18" s="27">
        <v>4.3</v>
      </c>
      <c r="K18" s="25">
        <f>3.97+10.63</f>
        <v>14.600000000000001</v>
      </c>
      <c r="L18" s="47"/>
      <c r="M18" s="6"/>
    </row>
    <row r="19" spans="1:13" ht="18" x14ac:dyDescent="0.3">
      <c r="A19" s="59">
        <f t="shared" si="0"/>
        <v>14</v>
      </c>
      <c r="B19" s="37" t="s">
        <v>18</v>
      </c>
      <c r="C19" s="19" t="s">
        <v>12</v>
      </c>
      <c r="D19" s="20">
        <v>9.1999999999999993</v>
      </c>
      <c r="E19" s="27">
        <v>2013</v>
      </c>
      <c r="F19" s="53">
        <v>5.72</v>
      </c>
      <c r="G19" s="21">
        <v>5.63</v>
      </c>
      <c r="H19" s="20"/>
      <c r="I19" s="90">
        <v>7.83</v>
      </c>
      <c r="J19" s="27">
        <v>6.02</v>
      </c>
      <c r="K19" s="24">
        <v>9.0500000000000007</v>
      </c>
      <c r="L19" s="46"/>
    </row>
    <row r="20" spans="1:13" ht="18" x14ac:dyDescent="0.3">
      <c r="A20" s="59">
        <f t="shared" si="0"/>
        <v>15</v>
      </c>
      <c r="B20" s="37" t="s">
        <v>14</v>
      </c>
      <c r="C20" s="19" t="s">
        <v>12</v>
      </c>
      <c r="D20" s="20">
        <v>24</v>
      </c>
      <c r="E20" s="27">
        <v>2013</v>
      </c>
      <c r="F20" s="53">
        <v>13.08</v>
      </c>
      <c r="G20" s="21">
        <v>13.84</v>
      </c>
      <c r="H20" s="20"/>
      <c r="I20" s="90">
        <v>23.26</v>
      </c>
      <c r="J20" s="27">
        <v>14.34</v>
      </c>
      <c r="K20" s="24">
        <v>29.68</v>
      </c>
      <c r="L20" s="46"/>
    </row>
    <row r="21" spans="1:13" ht="18" x14ac:dyDescent="0.3">
      <c r="A21" s="59">
        <f t="shared" si="0"/>
        <v>16</v>
      </c>
      <c r="B21" s="37" t="s">
        <v>13</v>
      </c>
      <c r="C21" s="19" t="s">
        <v>12</v>
      </c>
      <c r="D21" s="20">
        <v>7.5</v>
      </c>
      <c r="E21" s="27" t="s">
        <v>22</v>
      </c>
      <c r="F21" s="53">
        <v>5.0599999999999996</v>
      </c>
      <c r="G21" s="21">
        <v>4.09</v>
      </c>
      <c r="H21" s="20"/>
      <c r="I21" s="90">
        <v>6.51</v>
      </c>
      <c r="J21" s="27">
        <v>4.5</v>
      </c>
      <c r="K21" s="24">
        <v>7.4</v>
      </c>
      <c r="L21" s="46"/>
    </row>
    <row r="22" spans="1:13" ht="20.25" x14ac:dyDescent="0.3">
      <c r="A22" s="59">
        <f t="shared" si="0"/>
        <v>17</v>
      </c>
      <c r="B22" s="37" t="s">
        <v>33</v>
      </c>
      <c r="C22" s="19" t="s">
        <v>12</v>
      </c>
      <c r="D22" s="20">
        <v>67</v>
      </c>
      <c r="E22" s="27">
        <v>2013</v>
      </c>
      <c r="F22" s="53">
        <v>40.79</v>
      </c>
      <c r="G22" s="21">
        <v>36.92</v>
      </c>
      <c r="H22" s="20"/>
      <c r="I22" s="90">
        <f>49.83+5.93</f>
        <v>55.76</v>
      </c>
      <c r="J22" s="27">
        <v>40.06</v>
      </c>
      <c r="K22" s="24">
        <f>56.76+20.45</f>
        <v>77.209999999999994</v>
      </c>
      <c r="L22" s="46"/>
      <c r="M22" s="6"/>
    </row>
    <row r="23" spans="1:13" ht="18" x14ac:dyDescent="0.3">
      <c r="A23" s="59">
        <f t="shared" si="0"/>
        <v>18</v>
      </c>
      <c r="B23" s="37" t="s">
        <v>17</v>
      </c>
      <c r="C23" s="19" t="s">
        <v>12</v>
      </c>
      <c r="D23" s="20">
        <v>54</v>
      </c>
      <c r="E23" s="27">
        <v>2014</v>
      </c>
      <c r="F23" s="53">
        <v>30.33</v>
      </c>
      <c r="G23" s="28">
        <v>32.1</v>
      </c>
      <c r="H23" s="92"/>
      <c r="I23" s="90">
        <v>38.72</v>
      </c>
      <c r="J23" s="27">
        <v>34.14</v>
      </c>
      <c r="K23" s="29">
        <v>48.28</v>
      </c>
      <c r="L23" s="48"/>
    </row>
    <row r="24" spans="1:13" ht="18.75" thickBot="1" x14ac:dyDescent="0.4">
      <c r="A24" s="129" t="s">
        <v>37</v>
      </c>
      <c r="B24" s="130"/>
      <c r="C24" s="30"/>
      <c r="D24" s="38">
        <f>SUM(D6:D23)</f>
        <v>769.5</v>
      </c>
      <c r="E24" s="60"/>
      <c r="F24" s="54">
        <f>SUM(F6:F23)</f>
        <v>546.50000000000011</v>
      </c>
      <c r="G24" s="39">
        <f>SUM(G6:G23)</f>
        <v>517.92999999999995</v>
      </c>
      <c r="H24" s="93"/>
      <c r="I24" s="91">
        <f>SUM(I6:I23)</f>
        <v>640.63</v>
      </c>
      <c r="J24" s="40">
        <f>SUM(J6:J23)</f>
        <v>556.59999999999991</v>
      </c>
      <c r="K24" s="2">
        <f>SUM(K6:K23)</f>
        <v>756.00999999999988</v>
      </c>
      <c r="L24" s="49"/>
    </row>
    <row r="25" spans="1:13" ht="16.5" customHeight="1" x14ac:dyDescent="0.25">
      <c r="B25" s="131" t="s">
        <v>25</v>
      </c>
      <c r="C25" s="131"/>
      <c r="D25" s="131"/>
      <c r="E25" s="131"/>
      <c r="F25" s="64"/>
      <c r="G25" s="41">
        <f>G24/D24</f>
        <v>0.67307342430149442</v>
      </c>
      <c r="H25" s="41"/>
      <c r="I25" s="4">
        <f>I24/D24</f>
        <v>0.83252761533463282</v>
      </c>
      <c r="J25" s="41">
        <f>J24/D24</f>
        <v>0.72332683560753719</v>
      </c>
      <c r="K25" s="4">
        <f>K24/D24</f>
        <v>0.98246913580246897</v>
      </c>
      <c r="L25" s="4"/>
    </row>
    <row r="26" spans="1:13" ht="6.75" customHeight="1" x14ac:dyDescent="0.25">
      <c r="B26" s="5"/>
      <c r="C26" s="5"/>
      <c r="D26" s="5"/>
      <c r="E26" s="5"/>
      <c r="F26" s="5"/>
    </row>
    <row r="27" spans="1:13" ht="15.75" x14ac:dyDescent="0.25">
      <c r="B27" s="7" t="s">
        <v>21</v>
      </c>
      <c r="C27" s="5"/>
      <c r="D27" s="5"/>
      <c r="E27" s="5"/>
      <c r="F27" s="5"/>
    </row>
    <row r="28" spans="1:13" ht="14.25" customHeight="1" x14ac:dyDescent="0.25">
      <c r="B28" s="61">
        <v>1</v>
      </c>
      <c r="C28" s="125" t="s">
        <v>35</v>
      </c>
      <c r="D28" s="125"/>
      <c r="E28" s="125"/>
      <c r="F28" s="125"/>
      <c r="G28" s="125"/>
      <c r="H28" s="125"/>
      <c r="I28" s="125"/>
      <c r="J28" s="125"/>
      <c r="K28" s="125"/>
      <c r="L28" s="125"/>
    </row>
    <row r="29" spans="1:13" ht="26.25" customHeight="1" x14ac:dyDescent="0.25">
      <c r="B29" s="61">
        <v>2</v>
      </c>
      <c r="C29" s="125" t="s">
        <v>61</v>
      </c>
      <c r="D29" s="125"/>
      <c r="E29" s="125"/>
      <c r="F29" s="125"/>
      <c r="G29" s="125"/>
      <c r="H29" s="125"/>
      <c r="I29" s="125"/>
      <c r="J29" s="125"/>
      <c r="K29" s="125"/>
      <c r="L29" s="125"/>
    </row>
    <row r="30" spans="1:13" ht="25.5" customHeight="1" x14ac:dyDescent="0.25">
      <c r="B30" s="61">
        <v>3</v>
      </c>
      <c r="C30" s="125" t="s">
        <v>62</v>
      </c>
      <c r="D30" s="125"/>
      <c r="E30" s="125"/>
      <c r="F30" s="125"/>
      <c r="G30" s="125"/>
      <c r="H30" s="125"/>
      <c r="I30" s="125"/>
      <c r="J30" s="125"/>
      <c r="K30" s="125"/>
      <c r="L30" s="125"/>
    </row>
    <row r="31" spans="1:13" ht="24.75" customHeight="1" x14ac:dyDescent="0.25">
      <c r="B31" s="61">
        <v>4</v>
      </c>
      <c r="C31" s="125" t="s">
        <v>63</v>
      </c>
      <c r="D31" s="125"/>
      <c r="E31" s="125"/>
      <c r="F31" s="125"/>
      <c r="G31" s="125"/>
      <c r="H31" s="125"/>
      <c r="I31" s="125"/>
      <c r="J31" s="125"/>
      <c r="K31" s="125"/>
      <c r="L31" s="125"/>
    </row>
    <row r="32" spans="1:13" ht="26.25" customHeight="1" x14ac:dyDescent="0.25">
      <c r="B32" s="61">
        <v>5</v>
      </c>
      <c r="C32" s="126" t="s">
        <v>38</v>
      </c>
      <c r="D32" s="126"/>
      <c r="E32" s="126"/>
      <c r="F32" s="126"/>
      <c r="G32" s="126"/>
      <c r="H32" s="126"/>
      <c r="I32" s="126"/>
      <c r="J32" s="126"/>
      <c r="K32" s="126"/>
      <c r="L32" s="126"/>
      <c r="M32" s="3"/>
    </row>
    <row r="33" spans="2:12" ht="27" customHeight="1" x14ac:dyDescent="0.25">
      <c r="B33" s="62">
        <v>6</v>
      </c>
      <c r="C33" s="126" t="s">
        <v>39</v>
      </c>
      <c r="D33" s="126"/>
      <c r="E33" s="126"/>
      <c r="F33" s="126"/>
      <c r="G33" s="126"/>
      <c r="H33" s="126"/>
      <c r="I33" s="126"/>
      <c r="J33" s="126"/>
      <c r="K33" s="126"/>
      <c r="L33" s="126"/>
    </row>
  </sheetData>
  <mergeCells count="18">
    <mergeCell ref="C33:L33"/>
    <mergeCell ref="L4:L5"/>
    <mergeCell ref="A24:B24"/>
    <mergeCell ref="B25:E25"/>
    <mergeCell ref="C28:L28"/>
    <mergeCell ref="C29:L29"/>
    <mergeCell ref="C30:L30"/>
    <mergeCell ref="A3:A5"/>
    <mergeCell ref="B3:B5"/>
    <mergeCell ref="C3:C5"/>
    <mergeCell ref="D3:D5"/>
    <mergeCell ref="E3:E5"/>
    <mergeCell ref="F3:K3"/>
    <mergeCell ref="I4:K4"/>
    <mergeCell ref="F4:H4"/>
    <mergeCell ref="H2:K2"/>
    <mergeCell ref="C31:L31"/>
    <mergeCell ref="C32:L32"/>
  </mergeCells>
  <pageMargins left="0.2" right="0.2" top="0.25" bottom="0.25" header="0.3" footer="0.3"/>
  <pageSetup scale="76" orientation="landscape" r:id="rId1"/>
  <headerFooter>
    <oddFooter>&amp;R&amp;8&amp;K000000&amp;Z&amp;F / &amp;A</oddFoot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zoomScaleNormal="100" workbookViewId="0">
      <selection activeCell="F3" sqref="F3:F5"/>
    </sheetView>
  </sheetViews>
  <sheetFormatPr defaultRowHeight="15" x14ac:dyDescent="0.25"/>
  <cols>
    <col min="2" max="2" width="16.85546875" customWidth="1"/>
    <col min="3" max="3" width="10.140625" customWidth="1"/>
    <col min="4" max="4" width="9.7109375" customWidth="1"/>
    <col min="5" max="5" width="20" customWidth="1"/>
    <col min="6" max="6" width="20.42578125" customWidth="1"/>
    <col min="7" max="7" width="20.5703125" customWidth="1"/>
    <col min="8" max="8" width="20.7109375" customWidth="1"/>
    <col min="9" max="9" width="33.42578125" customWidth="1"/>
    <col min="10" max="10" width="15" customWidth="1"/>
  </cols>
  <sheetData>
    <row r="1" spans="1:10" ht="18" x14ac:dyDescent="0.35">
      <c r="A1" s="72" t="s">
        <v>41</v>
      </c>
      <c r="B1" s="73" t="s">
        <v>42</v>
      </c>
      <c r="C1" s="73" t="s">
        <v>43</v>
      </c>
      <c r="D1" s="73" t="s">
        <v>44</v>
      </c>
      <c r="E1" s="73" t="s">
        <v>45</v>
      </c>
      <c r="F1" s="73" t="s">
        <v>46</v>
      </c>
      <c r="G1" s="73" t="s">
        <v>47</v>
      </c>
      <c r="H1" s="73" t="s">
        <v>48</v>
      </c>
      <c r="I1" s="74" t="s">
        <v>49</v>
      </c>
      <c r="J1" s="85"/>
    </row>
    <row r="2" spans="1:10" ht="19.5" thickBot="1" x14ac:dyDescent="0.35">
      <c r="A2" s="152" t="s">
        <v>23</v>
      </c>
      <c r="B2" s="153"/>
      <c r="C2" s="153"/>
      <c r="D2" s="154"/>
      <c r="E2" s="155" t="s">
        <v>58</v>
      </c>
      <c r="F2" s="156"/>
      <c r="G2" s="156"/>
      <c r="H2" s="156"/>
      <c r="I2" s="157"/>
    </row>
    <row r="3" spans="1:10" ht="18" customHeight="1" x14ac:dyDescent="0.25">
      <c r="A3" s="132" t="s">
        <v>36</v>
      </c>
      <c r="B3" s="134" t="s">
        <v>24</v>
      </c>
      <c r="C3" s="117" t="s">
        <v>0</v>
      </c>
      <c r="D3" s="117" t="s">
        <v>26</v>
      </c>
      <c r="E3" s="149" t="s">
        <v>52</v>
      </c>
      <c r="F3" s="117" t="s">
        <v>53</v>
      </c>
      <c r="G3" s="117" t="s">
        <v>54</v>
      </c>
      <c r="H3" s="117" t="s">
        <v>55</v>
      </c>
      <c r="I3" s="139" t="s">
        <v>59</v>
      </c>
    </row>
    <row r="4" spans="1:10" ht="17.25" customHeight="1" x14ac:dyDescent="0.25">
      <c r="A4" s="133"/>
      <c r="B4" s="135"/>
      <c r="C4" s="137"/>
      <c r="D4" s="137"/>
      <c r="E4" s="150"/>
      <c r="F4" s="137"/>
      <c r="G4" s="137"/>
      <c r="H4" s="137"/>
      <c r="I4" s="140"/>
    </row>
    <row r="5" spans="1:10" ht="47.25" customHeight="1" thickBot="1" x14ac:dyDescent="0.3">
      <c r="A5" s="146"/>
      <c r="B5" s="147"/>
      <c r="C5" s="148"/>
      <c r="D5" s="148"/>
      <c r="E5" s="151"/>
      <c r="F5" s="148"/>
      <c r="G5" s="148"/>
      <c r="H5" s="148"/>
      <c r="I5" s="158"/>
    </row>
    <row r="6" spans="1:10" ht="20.25" x14ac:dyDescent="0.35">
      <c r="A6" s="96">
        <v>1</v>
      </c>
      <c r="B6" s="101" t="s">
        <v>31</v>
      </c>
      <c r="C6" s="102" t="s">
        <v>1</v>
      </c>
      <c r="D6" s="103">
        <v>370</v>
      </c>
      <c r="E6" s="81"/>
      <c r="F6" s="50"/>
      <c r="G6" s="42"/>
      <c r="H6" s="31"/>
      <c r="I6" s="32"/>
    </row>
    <row r="7" spans="1:10" ht="21.75" customHeight="1" x14ac:dyDescent="0.35">
      <c r="A7" s="97">
        <f>A6+1</f>
        <v>2</v>
      </c>
      <c r="B7" s="104" t="s">
        <v>4</v>
      </c>
      <c r="C7" s="105" t="s">
        <v>3</v>
      </c>
      <c r="D7" s="106">
        <v>6</v>
      </c>
      <c r="E7" s="58"/>
      <c r="F7" s="52"/>
      <c r="G7" s="15"/>
      <c r="H7" s="16"/>
      <c r="I7" s="17"/>
    </row>
    <row r="8" spans="1:10" ht="18" x14ac:dyDescent="0.35">
      <c r="A8" s="97">
        <f t="shared" ref="A8:A23" si="0">A7+1</f>
        <v>3</v>
      </c>
      <c r="B8" s="104" t="s">
        <v>2</v>
      </c>
      <c r="C8" s="105" t="s">
        <v>3</v>
      </c>
      <c r="D8" s="106">
        <v>3.3</v>
      </c>
      <c r="E8" s="58"/>
      <c r="F8" s="52"/>
      <c r="G8" s="15"/>
      <c r="H8" s="16"/>
      <c r="I8" s="17"/>
    </row>
    <row r="9" spans="1:10" ht="18" x14ac:dyDescent="0.35">
      <c r="A9" s="97">
        <f t="shared" si="0"/>
        <v>4</v>
      </c>
      <c r="B9" s="104" t="s">
        <v>6</v>
      </c>
      <c r="C9" s="105" t="s">
        <v>3</v>
      </c>
      <c r="D9" s="106">
        <v>2</v>
      </c>
      <c r="E9" s="58"/>
      <c r="F9" s="52"/>
      <c r="G9" s="15"/>
      <c r="H9" s="16"/>
      <c r="I9" s="17"/>
    </row>
    <row r="10" spans="1:10" ht="18" x14ac:dyDescent="0.35">
      <c r="A10" s="97">
        <f t="shared" si="0"/>
        <v>5</v>
      </c>
      <c r="B10" s="104" t="s">
        <v>7</v>
      </c>
      <c r="C10" s="105" t="s">
        <v>3</v>
      </c>
      <c r="D10" s="106">
        <v>8</v>
      </c>
      <c r="E10" s="58"/>
      <c r="F10" s="52"/>
      <c r="G10" s="15"/>
      <c r="H10" s="16"/>
      <c r="I10" s="17"/>
    </row>
    <row r="11" spans="1:10" ht="18" x14ac:dyDescent="0.35">
      <c r="A11" s="97">
        <f>A10+1</f>
        <v>6</v>
      </c>
      <c r="B11" s="104" t="s">
        <v>8</v>
      </c>
      <c r="C11" s="105" t="s">
        <v>3</v>
      </c>
      <c r="D11" s="106">
        <v>20</v>
      </c>
      <c r="E11" s="58"/>
      <c r="F11" s="52"/>
      <c r="G11" s="15"/>
      <c r="H11" s="16"/>
      <c r="I11" s="17"/>
    </row>
    <row r="12" spans="1:10" ht="18" x14ac:dyDescent="0.35">
      <c r="A12" s="97">
        <f t="shared" si="0"/>
        <v>7</v>
      </c>
      <c r="B12" s="104" t="s">
        <v>5</v>
      </c>
      <c r="C12" s="105" t="s">
        <v>3</v>
      </c>
      <c r="D12" s="106">
        <v>7.5</v>
      </c>
      <c r="E12" s="58"/>
      <c r="F12" s="52"/>
      <c r="G12" s="15"/>
      <c r="H12" s="16"/>
      <c r="I12" s="17"/>
    </row>
    <row r="13" spans="1:10" ht="18" x14ac:dyDescent="0.35">
      <c r="A13" s="97">
        <f t="shared" si="0"/>
        <v>8</v>
      </c>
      <c r="B13" s="104" t="s">
        <v>10</v>
      </c>
      <c r="C13" s="105" t="s">
        <v>3</v>
      </c>
      <c r="D13" s="106">
        <v>30</v>
      </c>
      <c r="E13" s="58"/>
      <c r="F13" s="52"/>
      <c r="G13" s="15"/>
      <c r="H13" s="16"/>
      <c r="I13" s="17"/>
    </row>
    <row r="14" spans="1:10" ht="18" x14ac:dyDescent="0.35">
      <c r="A14" s="97">
        <f t="shared" si="0"/>
        <v>9</v>
      </c>
      <c r="B14" s="104" t="s">
        <v>9</v>
      </c>
      <c r="C14" s="105" t="s">
        <v>3</v>
      </c>
      <c r="D14" s="106">
        <v>26</v>
      </c>
      <c r="E14" s="58"/>
      <c r="F14" s="52"/>
      <c r="G14" s="15"/>
      <c r="H14" s="16"/>
      <c r="I14" s="17"/>
    </row>
    <row r="15" spans="1:10" ht="21" customHeight="1" thickBot="1" x14ac:dyDescent="0.4">
      <c r="A15" s="98">
        <f t="shared" si="0"/>
        <v>10</v>
      </c>
      <c r="B15" s="107" t="s">
        <v>11</v>
      </c>
      <c r="C15" s="108" t="s">
        <v>3</v>
      </c>
      <c r="D15" s="109">
        <v>30</v>
      </c>
      <c r="E15" s="75"/>
      <c r="F15" s="76"/>
      <c r="G15" s="77"/>
      <c r="H15" s="78"/>
      <c r="I15" s="79"/>
    </row>
    <row r="16" spans="1:10" ht="18" x14ac:dyDescent="0.35">
      <c r="A16" s="99">
        <f t="shared" si="0"/>
        <v>11</v>
      </c>
      <c r="B16" s="110" t="s">
        <v>16</v>
      </c>
      <c r="C16" s="111" t="s">
        <v>12</v>
      </c>
      <c r="D16" s="112">
        <v>54</v>
      </c>
      <c r="E16" s="67"/>
      <c r="F16" s="68"/>
      <c r="G16" s="69"/>
      <c r="H16" s="70"/>
      <c r="I16" s="71"/>
    </row>
    <row r="17" spans="1:10" ht="18" x14ac:dyDescent="0.35">
      <c r="A17" s="100">
        <f t="shared" si="0"/>
        <v>12</v>
      </c>
      <c r="B17" s="113" t="s">
        <v>15</v>
      </c>
      <c r="C17" s="114" t="s">
        <v>12</v>
      </c>
      <c r="D17" s="115">
        <v>40</v>
      </c>
      <c r="E17" s="27"/>
      <c r="F17" s="53"/>
      <c r="G17" s="21"/>
      <c r="H17" s="22"/>
      <c r="I17" s="23"/>
    </row>
    <row r="18" spans="1:10" ht="20.25" x14ac:dyDescent="0.35">
      <c r="A18" s="100">
        <f t="shared" si="0"/>
        <v>13</v>
      </c>
      <c r="B18" s="113" t="s">
        <v>32</v>
      </c>
      <c r="C18" s="114" t="s">
        <v>12</v>
      </c>
      <c r="D18" s="115">
        <v>11</v>
      </c>
      <c r="E18" s="27"/>
      <c r="F18" s="53"/>
      <c r="G18" s="21"/>
      <c r="H18" s="22"/>
      <c r="I18" s="23"/>
      <c r="J18" s="6"/>
    </row>
    <row r="19" spans="1:10" ht="18" x14ac:dyDescent="0.35">
      <c r="A19" s="100">
        <f t="shared" si="0"/>
        <v>14</v>
      </c>
      <c r="B19" s="113" t="s">
        <v>18</v>
      </c>
      <c r="C19" s="114" t="s">
        <v>12</v>
      </c>
      <c r="D19" s="115">
        <v>9.1999999999999993</v>
      </c>
      <c r="E19" s="27"/>
      <c r="F19" s="53"/>
      <c r="G19" s="21"/>
      <c r="H19" s="26"/>
      <c r="I19" s="27"/>
    </row>
    <row r="20" spans="1:10" ht="18" x14ac:dyDescent="0.35">
      <c r="A20" s="100">
        <f t="shared" si="0"/>
        <v>15</v>
      </c>
      <c r="B20" s="113" t="s">
        <v>14</v>
      </c>
      <c r="C20" s="114" t="s">
        <v>12</v>
      </c>
      <c r="D20" s="115">
        <v>24</v>
      </c>
      <c r="E20" s="27"/>
      <c r="F20" s="53"/>
      <c r="G20" s="21"/>
      <c r="H20" s="22"/>
      <c r="I20" s="23"/>
    </row>
    <row r="21" spans="1:10" ht="18" x14ac:dyDescent="0.35">
      <c r="A21" s="100">
        <f t="shared" si="0"/>
        <v>16</v>
      </c>
      <c r="B21" s="113" t="s">
        <v>13</v>
      </c>
      <c r="C21" s="114" t="s">
        <v>12</v>
      </c>
      <c r="D21" s="115">
        <v>7.5</v>
      </c>
      <c r="E21" s="27"/>
      <c r="F21" s="53"/>
      <c r="G21" s="21"/>
      <c r="H21" s="22"/>
      <c r="I21" s="23"/>
    </row>
    <row r="22" spans="1:10" ht="20.25" x14ac:dyDescent="0.35">
      <c r="A22" s="100">
        <f t="shared" si="0"/>
        <v>17</v>
      </c>
      <c r="B22" s="113" t="s">
        <v>33</v>
      </c>
      <c r="C22" s="114" t="s">
        <v>12</v>
      </c>
      <c r="D22" s="115">
        <v>67</v>
      </c>
      <c r="E22" s="27"/>
      <c r="F22" s="53"/>
      <c r="G22" s="21"/>
      <c r="H22" s="22"/>
      <c r="I22" s="23"/>
      <c r="J22" s="6"/>
    </row>
    <row r="23" spans="1:10" ht="18" x14ac:dyDescent="0.35">
      <c r="A23" s="100">
        <f t="shared" si="0"/>
        <v>18</v>
      </c>
      <c r="B23" s="113" t="s">
        <v>17</v>
      </c>
      <c r="C23" s="114" t="s">
        <v>12</v>
      </c>
      <c r="D23" s="115">
        <v>54</v>
      </c>
      <c r="E23" s="27"/>
      <c r="F23" s="53"/>
      <c r="G23" s="28"/>
      <c r="H23" s="22"/>
      <c r="I23" s="23"/>
    </row>
    <row r="24" spans="1:10" ht="18.75" thickBot="1" x14ac:dyDescent="0.4">
      <c r="A24" s="129" t="s">
        <v>37</v>
      </c>
      <c r="B24" s="130"/>
      <c r="C24" s="30"/>
      <c r="D24" s="38">
        <f>SUM(D6:D23)</f>
        <v>769.5</v>
      </c>
      <c r="E24" s="60"/>
      <c r="F24" s="54"/>
      <c r="G24" s="83"/>
      <c r="H24" s="1"/>
      <c r="I24" s="84"/>
    </row>
    <row r="25" spans="1:10" ht="16.5" customHeight="1" x14ac:dyDescent="0.25">
      <c r="B25" s="131"/>
      <c r="C25" s="131"/>
      <c r="D25" s="131"/>
      <c r="E25" s="131"/>
      <c r="F25" s="8"/>
      <c r="G25" s="4"/>
      <c r="H25" s="4"/>
      <c r="I25" s="4"/>
    </row>
    <row r="26" spans="1:10" ht="6.75" customHeight="1" x14ac:dyDescent="0.25">
      <c r="B26" s="5"/>
      <c r="C26" s="5"/>
      <c r="D26" s="5"/>
      <c r="E26" s="5"/>
      <c r="F26" s="5"/>
    </row>
    <row r="27" spans="1:10" ht="15.75" x14ac:dyDescent="0.25">
      <c r="B27" s="7"/>
      <c r="C27" s="5"/>
      <c r="D27" s="5"/>
      <c r="E27" s="5"/>
      <c r="F27" s="5"/>
    </row>
    <row r="28" spans="1:10" ht="14.25" customHeight="1" x14ac:dyDescent="0.25"/>
    <row r="29" spans="1:10" ht="26.25" customHeight="1" x14ac:dyDescent="0.25"/>
    <row r="30" spans="1:10" ht="25.5" customHeight="1" x14ac:dyDescent="0.25"/>
    <row r="31" spans="1:10" ht="24.75" customHeight="1" x14ac:dyDescent="0.25"/>
    <row r="32" spans="1:10" ht="26.25" customHeight="1" x14ac:dyDescent="0.25">
      <c r="B32" s="3"/>
    </row>
    <row r="33" ht="27" customHeight="1" x14ac:dyDescent="0.25"/>
  </sheetData>
  <mergeCells count="13">
    <mergeCell ref="A2:D2"/>
    <mergeCell ref="E2:I2"/>
    <mergeCell ref="F3:F5"/>
    <mergeCell ref="G3:G5"/>
    <mergeCell ref="H3:H5"/>
    <mergeCell ref="I3:I5"/>
    <mergeCell ref="B25:E25"/>
    <mergeCell ref="A3:A5"/>
    <mergeCell ref="B3:B5"/>
    <mergeCell ref="C3:C5"/>
    <mergeCell ref="D3:D5"/>
    <mergeCell ref="E3:E5"/>
    <mergeCell ref="A24:B24"/>
  </mergeCells>
  <pageMargins left="0.2" right="0.2" top="0.25" bottom="0.25" header="0.3" footer="0.3"/>
  <pageSetup scale="83" orientation="landscape" r:id="rId1"/>
  <headerFooter>
    <oddFooter>&amp;R&amp;8&amp;K000000&amp;Z&amp;F / &amp;A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ENR-Flow-Capapac-Project Survey</vt:lpstr>
      <vt:lpstr>GHG Inventory Data Survey</vt:lpstr>
      <vt:lpstr>'ENR-Flow-Capapac-Project Survey'!Print_Area</vt:lpstr>
      <vt:lpstr>'GHG Inventory Data Survey'!Print_Area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 Ameen</dc:creator>
  <cp:lastModifiedBy>Nasser Ameen</cp:lastModifiedBy>
  <cp:lastPrinted>2018-07-12T19:58:03Z</cp:lastPrinted>
  <dcterms:created xsi:type="dcterms:W3CDTF">2018-03-07T20:14:53Z</dcterms:created>
  <dcterms:modified xsi:type="dcterms:W3CDTF">2018-07-12T20:16:56Z</dcterms:modified>
</cp:coreProperties>
</file>