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1820" activeTab="2"/>
  </bookViews>
  <sheets>
    <sheet name="Employment" sheetId="1" r:id="rId1"/>
    <sheet name="Population" sheetId="2" r:id="rId2"/>
    <sheet name="Households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64" i="3" l="1"/>
  <c r="G64" i="3"/>
  <c r="F64" i="3"/>
  <c r="E64" i="3"/>
  <c r="D64" i="3"/>
  <c r="C64" i="3"/>
  <c r="B64" i="3"/>
  <c r="H62" i="3"/>
  <c r="G62" i="3"/>
  <c r="F62" i="3"/>
  <c r="E62" i="3"/>
  <c r="D62" i="3"/>
  <c r="C62" i="3"/>
  <c r="B62" i="3"/>
  <c r="H60" i="3"/>
  <c r="G60" i="3"/>
  <c r="F60" i="3"/>
  <c r="E60" i="3"/>
  <c r="D60" i="3"/>
  <c r="C60" i="3"/>
  <c r="B60" i="3"/>
  <c r="H58" i="3"/>
  <c r="G58" i="3"/>
  <c r="F58" i="3"/>
  <c r="E58" i="3"/>
  <c r="D58" i="3"/>
  <c r="C58" i="3"/>
  <c r="B58" i="3"/>
  <c r="H55" i="3"/>
  <c r="G55" i="3"/>
  <c r="F55" i="3"/>
  <c r="E55" i="3"/>
  <c r="D55" i="3"/>
  <c r="C55" i="3"/>
  <c r="B55" i="3"/>
  <c r="I53" i="3"/>
  <c r="J53" i="3" s="1"/>
  <c r="I52" i="3"/>
  <c r="J52" i="3" s="1"/>
  <c r="I51" i="3"/>
  <c r="J51" i="3" s="1"/>
  <c r="I50" i="3"/>
  <c r="J50" i="3" s="1"/>
  <c r="H47" i="3"/>
  <c r="G47" i="3"/>
  <c r="F47" i="3"/>
  <c r="E47" i="3"/>
  <c r="D47" i="3"/>
  <c r="C47" i="3"/>
  <c r="B47" i="3"/>
  <c r="I45" i="3"/>
  <c r="J45" i="3" s="1"/>
  <c r="I44" i="3"/>
  <c r="J44" i="3" s="1"/>
  <c r="I43" i="3"/>
  <c r="J43" i="3" s="1"/>
  <c r="I42" i="3"/>
  <c r="J42" i="3" s="1"/>
  <c r="H39" i="3"/>
  <c r="G39" i="3"/>
  <c r="F39" i="3"/>
  <c r="E39" i="3"/>
  <c r="D39" i="3"/>
  <c r="C39" i="3"/>
  <c r="B39" i="3"/>
  <c r="I37" i="3"/>
  <c r="J37" i="3" s="1"/>
  <c r="J36" i="3"/>
  <c r="I36" i="3"/>
  <c r="I35" i="3"/>
  <c r="J35" i="3" s="1"/>
  <c r="H33" i="3"/>
  <c r="G33" i="3"/>
  <c r="F33" i="3"/>
  <c r="E33" i="3"/>
  <c r="D33" i="3"/>
  <c r="C33" i="3"/>
  <c r="B33" i="3"/>
  <c r="I31" i="3"/>
  <c r="J31" i="3" s="1"/>
  <c r="I30" i="3"/>
  <c r="J30" i="3" s="1"/>
  <c r="I29" i="3"/>
  <c r="J29" i="3" s="1"/>
  <c r="I28" i="3"/>
  <c r="J28" i="3" s="1"/>
  <c r="I27" i="3"/>
  <c r="J27" i="3" s="1"/>
  <c r="I26" i="3"/>
  <c r="J26" i="3" s="1"/>
  <c r="I25" i="3"/>
  <c r="I24" i="3"/>
  <c r="H22" i="3"/>
  <c r="G22" i="3"/>
  <c r="F22" i="3"/>
  <c r="E22" i="3"/>
  <c r="D22" i="3"/>
  <c r="C22" i="3"/>
  <c r="B22" i="3"/>
  <c r="I20" i="3"/>
  <c r="J20" i="3" s="1"/>
  <c r="I19" i="3"/>
  <c r="J19" i="3" s="1"/>
  <c r="I18" i="3"/>
  <c r="J18" i="3" s="1"/>
  <c r="I17" i="3"/>
  <c r="I16" i="3"/>
  <c r="J16" i="3" s="1"/>
  <c r="I15" i="3"/>
  <c r="J15" i="3" s="1"/>
  <c r="I14" i="3"/>
  <c r="J14" i="3" s="1"/>
  <c r="H12" i="3"/>
  <c r="G12" i="3"/>
  <c r="F12" i="3"/>
  <c r="E12" i="3"/>
  <c r="D12" i="3"/>
  <c r="C12" i="3"/>
  <c r="B12" i="3"/>
  <c r="J10" i="3"/>
  <c r="I10" i="3"/>
  <c r="I9" i="3"/>
  <c r="J8" i="3"/>
  <c r="I8" i="3"/>
  <c r="J1" i="3"/>
  <c r="H64" i="2"/>
  <c r="G64" i="2"/>
  <c r="F64" i="2"/>
  <c r="E64" i="2"/>
  <c r="D64" i="2"/>
  <c r="C64" i="2"/>
  <c r="B64" i="2"/>
  <c r="H62" i="2"/>
  <c r="G62" i="2"/>
  <c r="F62" i="2"/>
  <c r="E62" i="2"/>
  <c r="D62" i="2"/>
  <c r="C62" i="2"/>
  <c r="B62" i="2"/>
  <c r="H60" i="2"/>
  <c r="G60" i="2"/>
  <c r="F60" i="2"/>
  <c r="E60" i="2"/>
  <c r="D60" i="2"/>
  <c r="C60" i="2"/>
  <c r="B60" i="2"/>
  <c r="H58" i="2"/>
  <c r="G58" i="2"/>
  <c r="F58" i="2"/>
  <c r="E58" i="2"/>
  <c r="D58" i="2"/>
  <c r="C58" i="2"/>
  <c r="B58" i="2"/>
  <c r="H55" i="2"/>
  <c r="G55" i="2"/>
  <c r="F55" i="2"/>
  <c r="E55" i="2"/>
  <c r="D55" i="2"/>
  <c r="C55" i="2"/>
  <c r="B55" i="2"/>
  <c r="I53" i="2"/>
  <c r="J53" i="2" s="1"/>
  <c r="I52" i="2"/>
  <c r="J52" i="2" s="1"/>
  <c r="I51" i="2"/>
  <c r="J51" i="2" s="1"/>
  <c r="I50" i="2"/>
  <c r="J50" i="2" s="1"/>
  <c r="H47" i="2"/>
  <c r="G47" i="2"/>
  <c r="F47" i="2"/>
  <c r="E47" i="2"/>
  <c r="D47" i="2"/>
  <c r="C47" i="2"/>
  <c r="B47" i="2"/>
  <c r="I45" i="2"/>
  <c r="J45" i="2" s="1"/>
  <c r="I44" i="2"/>
  <c r="J44" i="2" s="1"/>
  <c r="I43" i="2"/>
  <c r="J43" i="2" s="1"/>
  <c r="I42" i="2"/>
  <c r="J42" i="2" s="1"/>
  <c r="H39" i="2"/>
  <c r="G39" i="2"/>
  <c r="F39" i="2"/>
  <c r="E39" i="2"/>
  <c r="D39" i="2"/>
  <c r="C39" i="2"/>
  <c r="B39" i="2"/>
  <c r="I37" i="2"/>
  <c r="J37" i="2" s="1"/>
  <c r="I36" i="2"/>
  <c r="J36" i="2" s="1"/>
  <c r="I35" i="2"/>
  <c r="J35" i="2" s="1"/>
  <c r="H33" i="2"/>
  <c r="G33" i="2"/>
  <c r="F33" i="2"/>
  <c r="E33" i="2"/>
  <c r="D33" i="2"/>
  <c r="C33" i="2"/>
  <c r="B33" i="2"/>
  <c r="I31" i="2"/>
  <c r="J31" i="2" s="1"/>
  <c r="I30" i="2"/>
  <c r="J30" i="2" s="1"/>
  <c r="I29" i="2"/>
  <c r="J29" i="2" s="1"/>
  <c r="I28" i="2"/>
  <c r="J28" i="2" s="1"/>
  <c r="I27" i="2"/>
  <c r="J27" i="2" s="1"/>
  <c r="I26" i="2"/>
  <c r="I25" i="2"/>
  <c r="J25" i="2" s="1"/>
  <c r="I24" i="2"/>
  <c r="J24" i="2" s="1"/>
  <c r="H22" i="2"/>
  <c r="G22" i="2"/>
  <c r="F22" i="2"/>
  <c r="E22" i="2"/>
  <c r="D22" i="2"/>
  <c r="C22" i="2"/>
  <c r="B22" i="2"/>
  <c r="I20" i="2"/>
  <c r="J20" i="2" s="1"/>
  <c r="I19" i="2"/>
  <c r="I18" i="2"/>
  <c r="J18" i="2" s="1"/>
  <c r="I17" i="2"/>
  <c r="J17" i="2" s="1"/>
  <c r="I16" i="2"/>
  <c r="J16" i="2" s="1"/>
  <c r="I15" i="2"/>
  <c r="I14" i="2"/>
  <c r="J14" i="2" s="1"/>
  <c r="H12" i="2"/>
  <c r="G12" i="2"/>
  <c r="F12" i="2"/>
  <c r="E12" i="2"/>
  <c r="D12" i="2"/>
  <c r="C12" i="2"/>
  <c r="B12" i="2"/>
  <c r="I10" i="2"/>
  <c r="J10" i="2" s="1"/>
  <c r="I9" i="2"/>
  <c r="J9" i="2" s="1"/>
  <c r="I8" i="2"/>
  <c r="J1" i="2"/>
  <c r="J1" i="1"/>
  <c r="I8" i="1"/>
  <c r="J8" i="1"/>
  <c r="I9" i="1"/>
  <c r="J9" i="1"/>
  <c r="I10" i="1"/>
  <c r="J10" i="1"/>
  <c r="B12" i="1"/>
  <c r="C12" i="1"/>
  <c r="D12" i="1"/>
  <c r="E12" i="1"/>
  <c r="F12" i="1"/>
  <c r="G12" i="1"/>
  <c r="H12" i="1"/>
  <c r="I12" i="1"/>
  <c r="J12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B22" i="1"/>
  <c r="C22" i="1"/>
  <c r="D22" i="1"/>
  <c r="E22" i="1"/>
  <c r="F22" i="1"/>
  <c r="G22" i="1"/>
  <c r="H22" i="1"/>
  <c r="I22" i="1" s="1"/>
  <c r="J22" i="1" s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B33" i="1"/>
  <c r="C33" i="1"/>
  <c r="D33" i="1"/>
  <c r="E33" i="1"/>
  <c r="F33" i="1"/>
  <c r="G33" i="1"/>
  <c r="H33" i="1"/>
  <c r="I33" i="1"/>
  <c r="J33" i="1" s="1"/>
  <c r="I35" i="1"/>
  <c r="J35" i="1" s="1"/>
  <c r="I36" i="1"/>
  <c r="J36" i="1" s="1"/>
  <c r="I37" i="1"/>
  <c r="J37" i="1" s="1"/>
  <c r="B39" i="1"/>
  <c r="C39" i="1"/>
  <c r="D39" i="1"/>
  <c r="E39" i="1"/>
  <c r="F39" i="1"/>
  <c r="G39" i="1"/>
  <c r="H39" i="1"/>
  <c r="I39" i="1" s="1"/>
  <c r="J39" i="1" s="1"/>
  <c r="I42" i="1"/>
  <c r="J42" i="1"/>
  <c r="I43" i="1"/>
  <c r="J43" i="1"/>
  <c r="I44" i="1"/>
  <c r="J44" i="1"/>
  <c r="I45" i="1"/>
  <c r="J45" i="1"/>
  <c r="B47" i="1"/>
  <c r="C47" i="1"/>
  <c r="D47" i="1"/>
  <c r="E47" i="1"/>
  <c r="F47" i="1"/>
  <c r="G47" i="1"/>
  <c r="H47" i="1"/>
  <c r="I47" i="1"/>
  <c r="J47" i="1" s="1"/>
  <c r="I50" i="1"/>
  <c r="J50" i="1" s="1"/>
  <c r="I51" i="1"/>
  <c r="J51" i="1" s="1"/>
  <c r="I52" i="1"/>
  <c r="J52" i="1" s="1"/>
  <c r="I53" i="1"/>
  <c r="J53" i="1" s="1"/>
  <c r="B55" i="1"/>
  <c r="C55" i="1"/>
  <c r="D55" i="1"/>
  <c r="E55" i="1"/>
  <c r="F55" i="1"/>
  <c r="G55" i="1"/>
  <c r="H55" i="1"/>
  <c r="I55" i="1" s="1"/>
  <c r="J55" i="1" s="1"/>
  <c r="B58" i="1"/>
  <c r="C58" i="1"/>
  <c r="D58" i="1"/>
  <c r="E58" i="1"/>
  <c r="F58" i="1"/>
  <c r="G58" i="1"/>
  <c r="H58" i="1"/>
  <c r="I58" i="1"/>
  <c r="J58" i="1" s="1"/>
  <c r="B60" i="1"/>
  <c r="C60" i="1"/>
  <c r="D60" i="1"/>
  <c r="E60" i="1"/>
  <c r="F60" i="1"/>
  <c r="G60" i="1"/>
  <c r="H60" i="1"/>
  <c r="I60" i="1"/>
  <c r="J60" i="1"/>
  <c r="B62" i="1"/>
  <c r="C62" i="1"/>
  <c r="D62" i="1"/>
  <c r="E62" i="1"/>
  <c r="F62" i="1"/>
  <c r="G62" i="1"/>
  <c r="H62" i="1"/>
  <c r="I62" i="1"/>
  <c r="J62" i="1" s="1"/>
  <c r="B64" i="1"/>
  <c r="C64" i="1"/>
  <c r="D64" i="1"/>
  <c r="E64" i="1"/>
  <c r="F64" i="1"/>
  <c r="G64" i="1"/>
  <c r="H64" i="1"/>
  <c r="I64" i="1" s="1"/>
  <c r="J64" i="1" s="1"/>
  <c r="I12" i="3" l="1"/>
  <c r="I62" i="3"/>
  <c r="I33" i="3"/>
  <c r="J33" i="3" s="1"/>
  <c r="I22" i="3"/>
  <c r="J22" i="3" s="1"/>
  <c r="I39" i="3"/>
  <c r="J39" i="3" s="1"/>
  <c r="I47" i="3"/>
  <c r="J47" i="3" s="1"/>
  <c r="J24" i="3"/>
  <c r="I55" i="3"/>
  <c r="J55" i="3" s="1"/>
  <c r="I64" i="3"/>
  <c r="J64" i="3" s="1"/>
  <c r="J12" i="3"/>
  <c r="I58" i="3"/>
  <c r="I60" i="3"/>
  <c r="J9" i="3"/>
  <c r="J17" i="3"/>
  <c r="J25" i="3"/>
  <c r="J62" i="3"/>
  <c r="I22" i="2"/>
  <c r="I33" i="2"/>
  <c r="J33" i="2" s="1"/>
  <c r="I58" i="2"/>
  <c r="J58" i="2" s="1"/>
  <c r="I12" i="2"/>
  <c r="I47" i="2"/>
  <c r="J47" i="2" s="1"/>
  <c r="I62" i="2"/>
  <c r="I39" i="2"/>
  <c r="J39" i="2" s="1"/>
  <c r="I55" i="2"/>
  <c r="J55" i="2" s="1"/>
  <c r="I64" i="2"/>
  <c r="J64" i="2" s="1"/>
  <c r="J12" i="2"/>
  <c r="J22" i="2"/>
  <c r="I60" i="2"/>
  <c r="J8" i="2"/>
  <c r="J15" i="2"/>
  <c r="J19" i="2"/>
  <c r="J26" i="2"/>
  <c r="J60" i="3" l="1"/>
  <c r="J58" i="3"/>
  <c r="J62" i="2"/>
  <c r="J60" i="2"/>
</calcChain>
</file>

<file path=xl/sharedStrings.xml><?xml version="1.0" encoding="utf-8"?>
<sst xmlns="http://schemas.openxmlformats.org/spreadsheetml/2006/main" count="180" uniqueCount="84">
  <si>
    <t>Summary of Intermediate Employment Forecasts</t>
  </si>
  <si>
    <t>FINAL COG Board of Directors July 10, 2013</t>
  </si>
  <si>
    <t>Round 8.2 Cooperative Forecasts</t>
  </si>
  <si>
    <t>(Thousands)</t>
  </si>
  <si>
    <t>2010 to 2040</t>
  </si>
  <si>
    <t>JURISDICTION</t>
  </si>
  <si>
    <t>2010</t>
  </si>
  <si>
    <t>2015</t>
  </si>
  <si>
    <t>2020</t>
  </si>
  <si>
    <t>Number</t>
  </si>
  <si>
    <t>% Change</t>
  </si>
  <si>
    <t xml:space="preserve">District of Columbia   </t>
  </si>
  <si>
    <t>Arlington County</t>
  </si>
  <si>
    <t xml:space="preserve">Montgomery County </t>
  </si>
  <si>
    <t xml:space="preserve">City of Alexandria   </t>
  </si>
  <si>
    <t xml:space="preserve">Loudoun County   </t>
  </si>
  <si>
    <t xml:space="preserve">Prince William County   </t>
  </si>
  <si>
    <t xml:space="preserve">Central Jurisdictions  </t>
  </si>
  <si>
    <t xml:space="preserve">Prince George's County  </t>
  </si>
  <si>
    <t xml:space="preserve"> Rockville (1)  </t>
  </si>
  <si>
    <t xml:space="preserve">Frederick County  </t>
  </si>
  <si>
    <t>Gaithersburg (1)</t>
  </si>
  <si>
    <t>Fairfax County (2)</t>
  </si>
  <si>
    <t xml:space="preserve">City of Fairfax </t>
  </si>
  <si>
    <t xml:space="preserve">City of Falls Church  </t>
  </si>
  <si>
    <t xml:space="preserve">City of Manassas  </t>
  </si>
  <si>
    <t xml:space="preserve">Inner Suburbs  </t>
  </si>
  <si>
    <t>City of Fairfax</t>
  </si>
  <si>
    <t xml:space="preserve">City of Manassas Park  </t>
  </si>
  <si>
    <t>Calvert County (3)</t>
  </si>
  <si>
    <t>Charles County (3)</t>
  </si>
  <si>
    <t xml:space="preserve">Stafford County  (4)  </t>
  </si>
  <si>
    <t xml:space="preserve">Outer Suburbs   </t>
  </si>
  <si>
    <t>Anne Arundel County (5)</t>
  </si>
  <si>
    <t>Carroll County (5)</t>
  </si>
  <si>
    <t>Howard County (5)</t>
  </si>
  <si>
    <t xml:space="preserve">Modeled Region - </t>
  </si>
  <si>
    <t>Baltimore Area Jurisdictions</t>
  </si>
  <si>
    <t>King George County (4)</t>
  </si>
  <si>
    <t>Spotsylvania County (4)</t>
  </si>
  <si>
    <t>Modeled Portion Only</t>
  </si>
  <si>
    <t>City of Fredericksburg (4)</t>
  </si>
  <si>
    <t>Fredericksburg Area Jurisdictions</t>
  </si>
  <si>
    <t>St. Mary's County (3)</t>
  </si>
  <si>
    <t>Clarke County</t>
  </si>
  <si>
    <t>Fauquier County</t>
  </si>
  <si>
    <t>Jefferson County</t>
  </si>
  <si>
    <t>Modeled Region -</t>
  </si>
  <si>
    <t>Other Jurisdictions</t>
  </si>
  <si>
    <t xml:space="preserve">Northern Virginia  </t>
  </si>
  <si>
    <t xml:space="preserve">Suburban Maryland  </t>
  </si>
  <si>
    <t>MSA (1983) REGIONAL TOTAL</t>
  </si>
  <si>
    <t>TPB Model Region Total</t>
  </si>
  <si>
    <t>(1) Included in Montgomery County total.</t>
  </si>
  <si>
    <t>(2) Forecasts for all years include Fairfax County Government employees working at the Fairfax County Public Safety Center.</t>
  </si>
  <si>
    <t xml:space="preserve">(3) Projections from 2010 to 2030 prepared by the Maryland Department of Planning, February 2009. </t>
  </si>
  <si>
    <t>(4) Source: George Washington Regional Commission / Fredericksburg Area MPO February 2013 TAZ Refinements of the January 2012</t>
  </si>
  <si>
    <t>GWRC/FAMPO Long-Range Transportation Plan Update Control Estimates and Forecasts.</t>
  </si>
  <si>
    <t>(5) Source: Baltimore Metropolitan Council, Round 7-C.</t>
  </si>
  <si>
    <t>***This draft forecast reflects adjusted base year numbers. Forecast for all years is being revised based on Comprehensive Plan changes</t>
  </si>
  <si>
    <t>and submitted zoning changes that may reflect +- change of 1-3%.</t>
  </si>
  <si>
    <t>Summary of Intermediate Population Forecasts</t>
  </si>
  <si>
    <t xml:space="preserve">Arlington County   </t>
  </si>
  <si>
    <t>Central Jurisdictions</t>
  </si>
  <si>
    <t xml:space="preserve">Prince George's County   </t>
  </si>
  <si>
    <t xml:space="preserve"> Rockville (1)   </t>
  </si>
  <si>
    <t xml:space="preserve">Fairfax County (2)   </t>
  </si>
  <si>
    <t xml:space="preserve">Calvert County (3)  </t>
  </si>
  <si>
    <t xml:space="preserve">Stafford County (4)  </t>
  </si>
  <si>
    <t xml:space="preserve">Outer Suburbs  </t>
  </si>
  <si>
    <t xml:space="preserve">(2) COG staff produced the 2010 base year to be consistent with the Fairfax County's model for the 2011 - 2041 forecasting period. </t>
  </si>
  <si>
    <t xml:space="preserve">(3) Projections from 2010 to 2030 prepared by the Maryland Department of Planning, Historical and Projected Total Population, December 2008. </t>
  </si>
  <si>
    <t>(4) Source: GWRC/FAMPO Long-Range Transportation Plan Update Control Estimates and Forecasts, January 23, 2012.</t>
  </si>
  <si>
    <t>Summary of Intermediate Household Forecasts</t>
  </si>
  <si>
    <t xml:space="preserve">Prince William County  </t>
  </si>
  <si>
    <t xml:space="preserve">City of Alexandria  </t>
  </si>
  <si>
    <t xml:space="preserve">Loudoun County  </t>
  </si>
  <si>
    <t xml:space="preserve"> Rockville (1)</t>
  </si>
  <si>
    <t>Inner Suburbs</t>
  </si>
  <si>
    <t xml:space="preserve">City of Manassas Park    </t>
  </si>
  <si>
    <t xml:space="preserve">Stafford County (4)   </t>
  </si>
  <si>
    <t xml:space="preserve">Northern Virginia   </t>
  </si>
  <si>
    <t xml:space="preserve">Suburban Maryland   </t>
  </si>
  <si>
    <t xml:space="preserve">(3) Projections from 2010 to 2030 prepared by the Maryland Department of Planning, Historical and Projected Households for Maryland's Jurisdictions, February 2009.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</si>
</sst>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0.0%"/>
    <numFmt numFmtId="167" formatCode="#,##0.0"/>
  </numFmts>
  <fonts count="14" x14ac:knownFonts="1">
    <font>
      <sz val="9"/>
      <color theme="1"/>
      <name val="Arial"/>
      <family val="2"/>
    </font>
    <font>
      <sz val="9"/>
      <color theme="1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u/>
      <sz val="14"/>
      <name val="Times New Roman"/>
      <family val="1"/>
    </font>
    <font>
      <sz val="12"/>
      <color indexed="10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64" fontId="6" fillId="0" borderId="2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0" xfId="0" applyFont="1"/>
    <xf numFmtId="1" fontId="6" fillId="0" borderId="0" xfId="0" applyNumberFormat="1" applyFont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6" fillId="0" borderId="5" xfId="0" applyFont="1" applyBorder="1"/>
    <xf numFmtId="164" fontId="2" fillId="0" borderId="4" xfId="0" applyNumberFormat="1" applyFont="1" applyBorder="1"/>
    <xf numFmtId="0" fontId="2" fillId="0" borderId="5" xfId="0" applyFont="1" applyBorder="1"/>
    <xf numFmtId="167" fontId="2" fillId="0" borderId="0" xfId="0" applyNumberFormat="1" applyFont="1" applyFill="1"/>
    <xf numFmtId="165" fontId="2" fillId="0" borderId="0" xfId="0" applyNumberFormat="1" applyFont="1" applyFill="1"/>
    <xf numFmtId="167" fontId="6" fillId="0" borderId="4" xfId="0" applyNumberFormat="1" applyFont="1" applyFill="1" applyBorder="1"/>
    <xf numFmtId="166" fontId="6" fillId="0" borderId="5" xfId="0" applyNumberFormat="1" applyFont="1" applyFill="1" applyBorder="1"/>
    <xf numFmtId="0" fontId="6" fillId="0" borderId="0" xfId="0" applyFont="1" applyFill="1"/>
    <xf numFmtId="165" fontId="6" fillId="0" borderId="0" xfId="0" applyNumberFormat="1" applyFont="1" applyFill="1"/>
    <xf numFmtId="167" fontId="2" fillId="0" borderId="0" xfId="0" applyNumberFormat="1" applyFont="1"/>
    <xf numFmtId="165" fontId="2" fillId="0" borderId="0" xfId="0" applyNumberFormat="1" applyFont="1"/>
    <xf numFmtId="0" fontId="4" fillId="0" borderId="0" xfId="0" applyFont="1"/>
    <xf numFmtId="165" fontId="6" fillId="0" borderId="0" xfId="0" applyNumberFormat="1" applyFont="1"/>
    <xf numFmtId="167" fontId="2" fillId="0" borderId="4" xfId="0" applyNumberFormat="1" applyFont="1" applyBorder="1"/>
    <xf numFmtId="166" fontId="2" fillId="0" borderId="5" xfId="0" applyNumberFormat="1" applyFont="1" applyBorder="1"/>
    <xf numFmtId="166" fontId="2" fillId="0" borderId="0" xfId="0" applyNumberFormat="1" applyFont="1"/>
    <xf numFmtId="167" fontId="6" fillId="0" borderId="0" xfId="0" applyNumberFormat="1" applyFont="1"/>
    <xf numFmtId="167" fontId="6" fillId="0" borderId="4" xfId="0" applyNumberFormat="1" applyFont="1" applyBorder="1"/>
    <xf numFmtId="166" fontId="6" fillId="0" borderId="5" xfId="0" applyNumberFormat="1" applyFont="1" applyBorder="1"/>
    <xf numFmtId="165" fontId="2" fillId="0" borderId="0" xfId="1" applyNumberFormat="1" applyFont="1"/>
    <xf numFmtId="167" fontId="6" fillId="0" borderId="0" xfId="0" applyNumberFormat="1" applyFont="1" applyFill="1"/>
    <xf numFmtId="0" fontId="4" fillId="0" borderId="0" xfId="0" applyFont="1" applyFill="1"/>
    <xf numFmtId="0" fontId="8" fillId="0" borderId="0" xfId="0" applyFont="1"/>
    <xf numFmtId="167" fontId="9" fillId="0" borderId="4" xfId="0" applyNumberFormat="1" applyFont="1" applyBorder="1"/>
    <xf numFmtId="166" fontId="9" fillId="0" borderId="5" xfId="0" applyNumberFormat="1" applyFont="1" applyBorder="1"/>
    <xf numFmtId="167" fontId="9" fillId="0" borderId="0" xfId="0" applyNumberFormat="1" applyFont="1"/>
    <xf numFmtId="165" fontId="8" fillId="0" borderId="0" xfId="0" applyNumberFormat="1" applyFont="1"/>
    <xf numFmtId="167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5" fontId="2" fillId="0" borderId="5" xfId="0" applyNumberFormat="1" applyFont="1" applyBorder="1" applyAlignment="1">
      <alignment horizontal="right"/>
    </xf>
    <xf numFmtId="0" fontId="10" fillId="0" borderId="0" xfId="0" applyFont="1"/>
    <xf numFmtId="165" fontId="6" fillId="0" borderId="0" xfId="1" applyNumberFormat="1" applyFont="1"/>
    <xf numFmtId="167" fontId="6" fillId="0" borderId="6" xfId="0" applyNumberFormat="1" applyFont="1" applyBorder="1"/>
    <xf numFmtId="166" fontId="6" fillId="0" borderId="7" xfId="0" applyNumberFormat="1" applyFont="1" applyBorder="1"/>
    <xf numFmtId="167" fontId="6" fillId="0" borderId="0" xfId="1" applyNumberFormat="1" applyFont="1"/>
    <xf numFmtId="167" fontId="6" fillId="0" borderId="8" xfId="0" applyNumberFormat="1" applyFont="1" applyBorder="1"/>
    <xf numFmtId="166" fontId="6" fillId="0" borderId="9" xfId="0" applyNumberFormat="1" applyFont="1" applyBorder="1"/>
    <xf numFmtId="167" fontId="6" fillId="0" borderId="0" xfId="0" applyNumberFormat="1" applyFont="1" applyBorder="1"/>
    <xf numFmtId="166" fontId="6" fillId="0" borderId="0" xfId="0" applyNumberFormat="1" applyFont="1" applyBorder="1"/>
    <xf numFmtId="0" fontId="11" fillId="0" borderId="0" xfId="0" applyFont="1"/>
    <xf numFmtId="22" fontId="2" fillId="0" borderId="0" xfId="0" applyNumberFormat="1" applyFont="1"/>
    <xf numFmtId="0" fontId="12" fillId="0" borderId="0" xfId="0" applyFont="1" applyAlignment="1">
      <alignment horizontal="center"/>
    </xf>
    <xf numFmtId="0" fontId="2" fillId="0" borderId="0" xfId="0" applyFont="1" applyFill="1"/>
    <xf numFmtId="0" fontId="9" fillId="0" borderId="0" xfId="0" applyFont="1"/>
    <xf numFmtId="0" fontId="2" fillId="0" borderId="0" xfId="0" applyFont="1" applyAlignment="1">
      <alignment horizontal="right"/>
    </xf>
    <xf numFmtId="167" fontId="2" fillId="0" borderId="6" xfId="0" applyNumberFormat="1" applyFont="1" applyBorder="1"/>
    <xf numFmtId="0" fontId="2" fillId="0" borderId="7" xfId="0" applyFont="1" applyBorder="1"/>
    <xf numFmtId="0" fontId="13" fillId="0" borderId="0" xfId="0" applyFont="1"/>
    <xf numFmtId="167" fontId="10" fillId="0" borderId="0" xfId="0" applyNumberFormat="1" applyFont="1"/>
    <xf numFmtId="164" fontId="10" fillId="0" borderId="0" xfId="0" applyNumberFormat="1" applyFont="1"/>
    <xf numFmtId="164" fontId="2" fillId="0" borderId="0" xfId="0" applyNumberFormat="1" applyFont="1"/>
    <xf numFmtId="167" fontId="9" fillId="0" borderId="4" xfId="0" applyNumberFormat="1" applyFont="1" applyFill="1" applyBorder="1"/>
    <xf numFmtId="166" fontId="9" fillId="0" borderId="5" xfId="0" applyNumberFormat="1" applyFont="1" applyFill="1" applyBorder="1"/>
    <xf numFmtId="165" fontId="2" fillId="0" borderId="0" xfId="0" applyNumberFormat="1" applyFont="1" applyFill="1" applyAlignment="1">
      <alignment horizontal="right"/>
    </xf>
    <xf numFmtId="165" fontId="8" fillId="0" borderId="0" xfId="0" applyNumberFormat="1" applyFont="1" applyFill="1"/>
    <xf numFmtId="165" fontId="9" fillId="0" borderId="0" xfId="0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und%208.2%20Summar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ometric Model Comparison"/>
      <sheetName val="Employment by NAICS Category"/>
      <sheetName val="Scenario 1 and 2 Control Totals"/>
      <sheetName val="Charts &amp; Analysis"/>
      <sheetName val="AHS8.0"/>
      <sheetName val="JobstoHousingRatio8.2"/>
      <sheetName val="JobstoHousingRatio8.1"/>
      <sheetName val="JobstoHousingRatio8.0"/>
      <sheetName val="JobstoHousingRatio7.2A"/>
      <sheetName val="JobstoHousingRatio7.2"/>
      <sheetName val="JobtoHousingRatio7.1"/>
      <sheetName val="JobtoHousingRatio7.0"/>
      <sheetName val="BMC Round 6-B "/>
      <sheetName val="BMC Round 6-C"/>
      <sheetName val="BMC Round 7"/>
      <sheetName val="BMC Round 7-A"/>
      <sheetName val="Diff BMC 6-C and 6-B"/>
      <sheetName val="Round 8.2 MSA Regional Share"/>
      <sheetName val="Round 8.2 Employment"/>
      <sheetName val="Round 8.2 Population"/>
      <sheetName val="Round 8.2 Households"/>
      <sheetName val="Round 8.1 Employment"/>
      <sheetName val="Round 8.1 Population"/>
      <sheetName val="Round 8.1 Households"/>
      <sheetName val="Round 8.0a Employment"/>
      <sheetName val="Round 8.0a Population"/>
      <sheetName val="Round 8.0a Households"/>
      <sheetName val="Round 8.0 Employment"/>
      <sheetName val="Round 8.0 Population"/>
      <sheetName val="Round 8.0 Households"/>
      <sheetName val="Round 8.0 MDPC Employment"/>
      <sheetName val="Round 8.0 MDPC Population"/>
      <sheetName val="Round 8.0 MDPC Households"/>
      <sheetName val="Round 7.2A Employment"/>
      <sheetName val="Round 7.2A Population"/>
      <sheetName val="Round 7.2A Households"/>
      <sheetName val="Round 7.2 Employment"/>
      <sheetName val="Round 7.2 Population"/>
      <sheetName val="Round 7.2 Households"/>
      <sheetName val="Round 7.1 Employment"/>
      <sheetName val="Round 7.1 Population"/>
      <sheetName val="Round 7.1 Households"/>
      <sheetName val="Round 7.0a Employment"/>
      <sheetName val="Round 7.0a Population"/>
      <sheetName val="Round 7.0a Households"/>
      <sheetName val=" Round 7.0 Employment"/>
      <sheetName val="Round 7.0 Population"/>
      <sheetName val="Round 7.0 Households"/>
      <sheetName val="8.2Emp.IntervalChange"/>
      <sheetName val="8.2Pop.IntervalChange"/>
      <sheetName val="8.2Hou.IntervalChange"/>
      <sheetName val="empchg"/>
      <sheetName val="popchg"/>
      <sheetName val="hhchg"/>
      <sheetName val="emp%chg"/>
      <sheetName val="pop%chg"/>
      <sheetName val="hh%ch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12">
          <cell r="C12" t="str">
            <v xml:space="preserve">Central Jurisdictions  </v>
          </cell>
          <cell r="O12">
            <v>0.25717670040398016</v>
          </cell>
        </row>
        <row r="22">
          <cell r="C22" t="str">
            <v xml:space="preserve">Inner Suburbs  </v>
          </cell>
          <cell r="O22">
            <v>0.43931481489255425</v>
          </cell>
        </row>
        <row r="33">
          <cell r="C33" t="str">
            <v xml:space="preserve">Outer Suburbs   </v>
          </cell>
          <cell r="O33">
            <v>0.3035084847034657</v>
          </cell>
        </row>
      </sheetData>
      <sheetData sheetId="28">
        <row r="12">
          <cell r="C12" t="str">
            <v>Central Jurisdictions</v>
          </cell>
          <cell r="O12">
            <v>0.15756209530378862</v>
          </cell>
        </row>
        <row r="22">
          <cell r="C22" t="str">
            <v xml:space="preserve">Inner Suburbs  </v>
          </cell>
          <cell r="O22">
            <v>0.35753221602606733</v>
          </cell>
        </row>
        <row r="33">
          <cell r="C33" t="str">
            <v xml:space="preserve">Outer Suburbs  </v>
          </cell>
          <cell r="O33">
            <v>0.48490568867014494</v>
          </cell>
        </row>
      </sheetData>
      <sheetData sheetId="29" refreshError="1"/>
      <sheetData sheetId="30">
        <row r="7">
          <cell r="AS7" t="str">
            <v>Fairfax County</v>
          </cell>
          <cell r="BB7">
            <v>259.79999999999995</v>
          </cell>
        </row>
        <row r="8">
          <cell r="AS8" t="str">
            <v xml:space="preserve">District of Columbia   </v>
          </cell>
          <cell r="BB8">
            <v>224.52300000000002</v>
          </cell>
        </row>
        <row r="9">
          <cell r="AS9" t="str">
            <v xml:space="preserve">Montgomery County </v>
          </cell>
          <cell r="BB9">
            <v>223</v>
          </cell>
        </row>
        <row r="10">
          <cell r="AS10" t="str">
            <v xml:space="preserve">Loudoun County   </v>
          </cell>
          <cell r="BB10">
            <v>162.69999999999999</v>
          </cell>
        </row>
        <row r="11">
          <cell r="AB11">
            <v>2040</v>
          </cell>
          <cell r="AS11" t="str">
            <v xml:space="preserve">Prince William County   </v>
          </cell>
          <cell r="BB11">
            <v>127.202</v>
          </cell>
        </row>
        <row r="12">
          <cell r="T12" t="str">
            <v xml:space="preserve">Round 8.0 - Central Jurisdictions  </v>
          </cell>
          <cell r="AB12">
            <v>1415.373</v>
          </cell>
          <cell r="AS12" t="str">
            <v xml:space="preserve">Prince George's County  </v>
          </cell>
          <cell r="BB12">
            <v>126.75</v>
          </cell>
        </row>
        <row r="13">
          <cell r="T13" t="str">
            <v xml:space="preserve">Round 7.2A - Central Jurisdictions  </v>
          </cell>
          <cell r="AB13">
            <v>1404.8230000000001</v>
          </cell>
          <cell r="AS13" t="str">
            <v>Arlington County</v>
          </cell>
          <cell r="BB13">
            <v>85.900000000000034</v>
          </cell>
        </row>
        <row r="14">
          <cell r="T14" t="str">
            <v xml:space="preserve">Round 8.0 - Inner Suburbs  </v>
          </cell>
          <cell r="AB14">
            <v>2115.2330000000002</v>
          </cell>
          <cell r="AS14" t="str">
            <v xml:space="preserve">City of Alexandria   </v>
          </cell>
          <cell r="BB14">
            <v>55.152999999999992</v>
          </cell>
        </row>
        <row r="15">
          <cell r="T15" t="str">
            <v xml:space="preserve">Round 7.2A - Inner Suburbs  </v>
          </cell>
          <cell r="AB15">
            <v>2173.681</v>
          </cell>
          <cell r="AS15" t="str">
            <v xml:space="preserve">Frederick County  </v>
          </cell>
          <cell r="BB15">
            <v>52.947000000000003</v>
          </cell>
        </row>
        <row r="16">
          <cell r="T16" t="str">
            <v xml:space="preserve">Round 8.0 - Outer Suburbs   </v>
          </cell>
          <cell r="AB16">
            <v>955.37900000000002</v>
          </cell>
        </row>
        <row r="17">
          <cell r="T17" t="str">
            <v xml:space="preserve">Round 7.2A - Outer Suburbs   </v>
          </cell>
          <cell r="AB17">
            <v>971.75099999999998</v>
          </cell>
        </row>
      </sheetData>
      <sheetData sheetId="31">
        <row r="7">
          <cell r="V7" t="str">
            <v xml:space="preserve">Montgomery County  </v>
          </cell>
          <cell r="AE7">
            <v>253.89999999999998</v>
          </cell>
        </row>
        <row r="8">
          <cell r="V8" t="str">
            <v xml:space="preserve">Fairfax County  </v>
          </cell>
          <cell r="AE8">
            <v>251.53899999999999</v>
          </cell>
        </row>
        <row r="9">
          <cell r="V9" t="str">
            <v xml:space="preserve">Prince William County   </v>
          </cell>
          <cell r="AE9">
            <v>218.20600000000002</v>
          </cell>
        </row>
        <row r="10">
          <cell r="V10" t="str">
            <v xml:space="preserve">Loudoun County   </v>
          </cell>
          <cell r="AE10">
            <v>191.8</v>
          </cell>
        </row>
        <row r="11">
          <cell r="V11" t="str">
            <v xml:space="preserve">Frederick County  </v>
          </cell>
          <cell r="AE11">
            <v>186.05499999999998</v>
          </cell>
        </row>
        <row r="12">
          <cell r="V12" t="str">
            <v xml:space="preserve">District of Columbia   </v>
          </cell>
          <cell r="AE12">
            <v>178.529</v>
          </cell>
        </row>
        <row r="13">
          <cell r="V13" t="str">
            <v>Stafford County</v>
          </cell>
          <cell r="AE13">
            <v>150.21600000000001</v>
          </cell>
        </row>
        <row r="14">
          <cell r="V14" t="str">
            <v xml:space="preserve">Prince George's County   </v>
          </cell>
          <cell r="AE14">
            <v>114.42200000000003</v>
          </cell>
        </row>
        <row r="15">
          <cell r="V15" t="str">
            <v xml:space="preserve">Charles County </v>
          </cell>
          <cell r="AE15">
            <v>89.942000000000007</v>
          </cell>
        </row>
        <row r="16">
          <cell r="V16" t="str">
            <v xml:space="preserve">Arlington County   </v>
          </cell>
          <cell r="AE16">
            <v>52.800000000000011</v>
          </cell>
        </row>
        <row r="17">
          <cell r="V17" t="str">
            <v xml:space="preserve">City of Alexandria   </v>
          </cell>
          <cell r="AE17">
            <v>50.674999999999983</v>
          </cell>
        </row>
      </sheetData>
      <sheetData sheetId="32">
        <row r="7">
          <cell r="V7" t="str">
            <v xml:space="preserve">Montgomery County </v>
          </cell>
          <cell r="AE7">
            <v>115.5</v>
          </cell>
        </row>
        <row r="8">
          <cell r="V8" t="str">
            <v>Fairfax County</v>
          </cell>
          <cell r="AE8">
            <v>107.33199999999999</v>
          </cell>
        </row>
        <row r="9">
          <cell r="V9" t="str">
            <v xml:space="preserve">Prince William County  </v>
          </cell>
          <cell r="AE9">
            <v>88.625</v>
          </cell>
        </row>
        <row r="10">
          <cell r="V10" t="str">
            <v xml:space="preserve">District of Columbia   </v>
          </cell>
          <cell r="AE10">
            <v>85.90900000000002</v>
          </cell>
        </row>
        <row r="11">
          <cell r="V11" t="str">
            <v xml:space="preserve">Loudoun County  </v>
          </cell>
          <cell r="AE11">
            <v>70.800000000000011</v>
          </cell>
        </row>
        <row r="12">
          <cell r="V12" t="str">
            <v xml:space="preserve">Frederick County  </v>
          </cell>
          <cell r="AE12">
            <v>68.036000000000001</v>
          </cell>
        </row>
        <row r="13">
          <cell r="V13" t="str">
            <v xml:space="preserve">Prince George's County  </v>
          </cell>
          <cell r="AE13">
            <v>60.254000000000019</v>
          </cell>
        </row>
        <row r="14">
          <cell r="V14" t="str">
            <v xml:space="preserve">Stafford County </v>
          </cell>
          <cell r="AE14">
            <v>56.095999999999997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opLeftCell="A28" workbookViewId="0">
      <selection activeCell="C72" sqref="C72"/>
    </sheetView>
  </sheetViews>
  <sheetFormatPr defaultColWidth="27" defaultRowHeight="12.75" x14ac:dyDescent="0.2"/>
  <cols>
    <col min="1" max="1" width="29.7109375" style="1" customWidth="1"/>
    <col min="2" max="8" width="10" style="1" customWidth="1"/>
    <col min="9" max="9" width="9.140625" style="1" customWidth="1"/>
    <col min="10" max="10" width="9.85546875" style="1" customWidth="1"/>
    <col min="11" max="16384" width="27" style="1"/>
  </cols>
  <sheetData>
    <row r="1" spans="1:10" x14ac:dyDescent="0.2">
      <c r="J1" s="2">
        <f ca="1">NOW()</f>
        <v>41473.601035879627</v>
      </c>
    </row>
    <row r="2" spans="1:10" ht="18.75" customHeight="1" x14ac:dyDescent="0.3">
      <c r="A2" s="3" t="s">
        <v>0</v>
      </c>
      <c r="B2" s="4"/>
      <c r="C2" s="4"/>
      <c r="D2" s="4"/>
      <c r="E2" s="4"/>
      <c r="F2" s="4"/>
      <c r="G2" s="4"/>
      <c r="H2" s="4"/>
      <c r="I2" s="5" t="s">
        <v>1</v>
      </c>
      <c r="J2" s="6"/>
    </row>
    <row r="3" spans="1:10" ht="21.75" customHeight="1" x14ac:dyDescent="0.3">
      <c r="A3" s="3" t="s">
        <v>2</v>
      </c>
      <c r="B3" s="4"/>
      <c r="C3" s="4"/>
      <c r="D3" s="4"/>
      <c r="E3" s="4"/>
      <c r="F3" s="4"/>
      <c r="G3" s="4"/>
      <c r="H3" s="4"/>
      <c r="I3" s="6"/>
      <c r="J3" s="6"/>
    </row>
    <row r="4" spans="1:10" ht="18.75" x14ac:dyDescent="0.3">
      <c r="A4" s="3" t="s">
        <v>3</v>
      </c>
      <c r="B4" s="4"/>
      <c r="C4" s="4"/>
      <c r="D4" s="4"/>
      <c r="E4" s="4"/>
      <c r="F4" s="4"/>
      <c r="G4" s="4"/>
      <c r="H4" s="4"/>
      <c r="I4" s="7"/>
      <c r="J4" s="7"/>
    </row>
    <row r="5" spans="1:10" x14ac:dyDescent="0.2">
      <c r="A5" s="8"/>
      <c r="I5" s="9" t="s">
        <v>4</v>
      </c>
      <c r="J5" s="10"/>
    </row>
    <row r="6" spans="1:10" s="8" customFormat="1" x14ac:dyDescent="0.2">
      <c r="A6" s="11" t="s">
        <v>5</v>
      </c>
      <c r="B6" s="12" t="s">
        <v>6</v>
      </c>
      <c r="C6" s="12" t="s">
        <v>7</v>
      </c>
      <c r="D6" s="12" t="s">
        <v>8</v>
      </c>
      <c r="E6" s="12">
        <v>2025</v>
      </c>
      <c r="F6" s="12">
        <v>2030</v>
      </c>
      <c r="G6" s="12">
        <v>2035</v>
      </c>
      <c r="H6" s="12">
        <v>2040</v>
      </c>
      <c r="I6" s="13" t="s">
        <v>9</v>
      </c>
      <c r="J6" s="14" t="s">
        <v>10</v>
      </c>
    </row>
    <row r="7" spans="1:10" x14ac:dyDescent="0.2">
      <c r="I7" s="15"/>
      <c r="J7" s="16"/>
    </row>
    <row r="8" spans="1:10" s="21" customFormat="1" ht="12.75" customHeight="1" x14ac:dyDescent="0.2">
      <c r="A8" s="17" t="s">
        <v>11</v>
      </c>
      <c r="B8" s="18">
        <v>783.46</v>
      </c>
      <c r="C8" s="18">
        <v>812.947</v>
      </c>
      <c r="D8" s="18">
        <v>865.726</v>
      </c>
      <c r="E8" s="18">
        <v>902.63099999999997</v>
      </c>
      <c r="F8" s="18">
        <v>929.64099999999996</v>
      </c>
      <c r="G8" s="18">
        <v>955.75699999999995</v>
      </c>
      <c r="H8" s="18">
        <v>982.64700000000005</v>
      </c>
      <c r="I8" s="19">
        <f>H8-B8</f>
        <v>199.18700000000001</v>
      </c>
      <c r="J8" s="20">
        <f>I8/B8</f>
        <v>0.25424016542005973</v>
      </c>
    </row>
    <row r="9" spans="1:10" s="25" customFormat="1" ht="12.75" customHeight="1" x14ac:dyDescent="0.2">
      <c r="A9" s="23" t="s">
        <v>12</v>
      </c>
      <c r="B9" s="24">
        <v>223.26400000000001</v>
      </c>
      <c r="C9" s="24">
        <v>247.46</v>
      </c>
      <c r="D9" s="24">
        <v>276.28100000000001</v>
      </c>
      <c r="E9" s="24">
        <v>292.07799999999997</v>
      </c>
      <c r="F9" s="24">
        <v>303.04399999999998</v>
      </c>
      <c r="G9" s="24">
        <v>305.97000000000003</v>
      </c>
      <c r="H9" s="24">
        <v>308.83</v>
      </c>
      <c r="I9" s="19">
        <f>H9-B9</f>
        <v>85.565999999999974</v>
      </c>
      <c r="J9" s="20">
        <f>I9/B9</f>
        <v>0.38325032248817531</v>
      </c>
    </row>
    <row r="10" spans="1:10" s="8" customFormat="1" ht="12.75" customHeight="1" x14ac:dyDescent="0.2">
      <c r="A10" s="23" t="s">
        <v>14</v>
      </c>
      <c r="B10" s="24">
        <v>102.895</v>
      </c>
      <c r="C10" s="24">
        <v>110.248</v>
      </c>
      <c r="D10" s="24">
        <v>116.812</v>
      </c>
      <c r="E10" s="24">
        <v>131.15199999999999</v>
      </c>
      <c r="F10" s="24">
        <v>149.55199999999999</v>
      </c>
      <c r="G10" s="24">
        <v>157.405</v>
      </c>
      <c r="H10" s="24">
        <v>167.59800000000001</v>
      </c>
      <c r="I10" s="19">
        <f>H10-B10</f>
        <v>64.703000000000017</v>
      </c>
      <c r="J10" s="20">
        <f>I10/B10</f>
        <v>0.62882550172505969</v>
      </c>
    </row>
    <row r="11" spans="1:10" ht="12.75" customHeight="1" x14ac:dyDescent="0.2">
      <c r="A11" s="23"/>
      <c r="B11" s="24"/>
      <c r="C11" s="24"/>
      <c r="D11" s="24"/>
      <c r="E11" s="24"/>
      <c r="F11" s="24"/>
      <c r="G11" s="24"/>
      <c r="H11" s="24"/>
      <c r="I11" s="27"/>
      <c r="J11" s="28"/>
    </row>
    <row r="12" spans="1:10" s="8" customFormat="1" ht="12.75" customHeight="1" x14ac:dyDescent="0.2">
      <c r="A12" s="30" t="s">
        <v>17</v>
      </c>
      <c r="B12" s="30">
        <f>SUM(B8:B10)</f>
        <v>1109.6190000000001</v>
      </c>
      <c r="C12" s="30">
        <f>SUM(C8:C10)</f>
        <v>1170.655</v>
      </c>
      <c r="D12" s="30">
        <f>SUM(D8:D10)</f>
        <v>1258.819</v>
      </c>
      <c r="E12" s="30">
        <f>SUM(E8:E10)</f>
        <v>1325.8609999999999</v>
      </c>
      <c r="F12" s="30">
        <f>SUM(F8:F10)</f>
        <v>1382.2369999999999</v>
      </c>
      <c r="G12" s="30">
        <f>SUM(G8:G10)</f>
        <v>1419.1319999999998</v>
      </c>
      <c r="H12" s="30">
        <f>SUM(H8:H10)</f>
        <v>1459.075</v>
      </c>
      <c r="I12" s="31">
        <f>SUM(H12-B12)</f>
        <v>349.4559999999999</v>
      </c>
      <c r="J12" s="32">
        <f>I12/B12</f>
        <v>0.31493332396074675</v>
      </c>
    </row>
    <row r="13" spans="1:10" ht="12.75" customHeight="1" x14ac:dyDescent="0.2">
      <c r="A13" s="23"/>
      <c r="B13" s="24"/>
      <c r="C13" s="24"/>
      <c r="D13" s="24"/>
      <c r="E13" s="24"/>
      <c r="F13" s="24"/>
      <c r="G13" s="24"/>
      <c r="H13" s="24"/>
      <c r="I13" s="27"/>
      <c r="J13" s="28"/>
    </row>
    <row r="14" spans="1:10" s="21" customFormat="1" ht="12.75" customHeight="1" x14ac:dyDescent="0.2">
      <c r="A14" s="17" t="s">
        <v>13</v>
      </c>
      <c r="B14" s="18">
        <v>510.27699999999999</v>
      </c>
      <c r="C14" s="18">
        <v>531.99300000000005</v>
      </c>
      <c r="D14" s="18">
        <v>564.41899999999998</v>
      </c>
      <c r="E14" s="18">
        <v>598.80700000000002</v>
      </c>
      <c r="F14" s="18">
        <v>635.25699999999995</v>
      </c>
      <c r="G14" s="18">
        <v>673.97299999999996</v>
      </c>
      <c r="H14" s="18">
        <v>715.14300000000003</v>
      </c>
      <c r="I14" s="19">
        <f>H14-B14</f>
        <v>204.86600000000004</v>
      </c>
      <c r="J14" s="20">
        <f>I14/B14</f>
        <v>0.40147998048118971</v>
      </c>
    </row>
    <row r="15" spans="1:10" s="8" customFormat="1" ht="12.75" customHeight="1" x14ac:dyDescent="0.2">
      <c r="A15" s="23" t="s">
        <v>19</v>
      </c>
      <c r="B15" s="24">
        <v>73.736000000000004</v>
      </c>
      <c r="C15" s="24">
        <v>76.296000000000006</v>
      </c>
      <c r="D15" s="24">
        <v>80.150000000000006</v>
      </c>
      <c r="E15" s="33">
        <v>85.617999999999995</v>
      </c>
      <c r="F15" s="33">
        <v>93.98</v>
      </c>
      <c r="G15" s="33">
        <v>99.972999999999999</v>
      </c>
      <c r="H15" s="33">
        <v>105.676</v>
      </c>
      <c r="I15" s="19">
        <f>H15-B15</f>
        <v>31.939999999999998</v>
      </c>
      <c r="J15" s="20">
        <f>I15/B15</f>
        <v>0.43316697406965382</v>
      </c>
    </row>
    <row r="16" spans="1:10" s="8" customFormat="1" ht="12.75" customHeight="1" x14ac:dyDescent="0.2">
      <c r="A16" s="23" t="s">
        <v>21</v>
      </c>
      <c r="B16" s="24">
        <v>49.09</v>
      </c>
      <c r="C16" s="24">
        <v>52.847999999999999</v>
      </c>
      <c r="D16" s="24">
        <v>55.268999999999998</v>
      </c>
      <c r="E16" s="33">
        <v>59.387</v>
      </c>
      <c r="F16" s="33">
        <v>64.308999999999997</v>
      </c>
      <c r="G16" s="33">
        <v>69.262</v>
      </c>
      <c r="H16" s="33">
        <v>74.546000000000006</v>
      </c>
      <c r="I16" s="19">
        <f>H16-B16</f>
        <v>25.456000000000003</v>
      </c>
      <c r="J16" s="20">
        <f>I16/B16</f>
        <v>0.51855775106946422</v>
      </c>
    </row>
    <row r="17" spans="1:10" s="25" customFormat="1" ht="12.75" customHeight="1" x14ac:dyDescent="0.2">
      <c r="A17" s="23" t="s">
        <v>18</v>
      </c>
      <c r="B17" s="23">
        <v>342.58800000000002</v>
      </c>
      <c r="C17" s="23">
        <v>356.95800000000003</v>
      </c>
      <c r="D17" s="23">
        <v>377.87900000000002</v>
      </c>
      <c r="E17" s="23">
        <v>403.13400000000001</v>
      </c>
      <c r="F17" s="23">
        <v>427.51400000000001</v>
      </c>
      <c r="G17" s="23">
        <v>457.27499999999998</v>
      </c>
      <c r="H17" s="23">
        <v>497.65199999999999</v>
      </c>
      <c r="I17" s="19">
        <f>H17-B17</f>
        <v>155.06399999999996</v>
      </c>
      <c r="J17" s="20">
        <f>I17/B17</f>
        <v>0.45262531086903207</v>
      </c>
    </row>
    <row r="18" spans="1:10" s="21" customFormat="1" ht="12.75" customHeight="1" x14ac:dyDescent="0.2">
      <c r="A18" s="17" t="s">
        <v>22</v>
      </c>
      <c r="B18" s="18">
        <v>622.87699999999995</v>
      </c>
      <c r="C18" s="18">
        <v>664.48500000000001</v>
      </c>
      <c r="D18" s="18">
        <v>720.90200000000004</v>
      </c>
      <c r="E18" s="18">
        <v>770.58100000000002</v>
      </c>
      <c r="F18" s="18">
        <v>813.06</v>
      </c>
      <c r="G18" s="18">
        <v>846.04100000000005</v>
      </c>
      <c r="H18" s="18">
        <v>877.07899999999995</v>
      </c>
      <c r="I18" s="19">
        <f>H18-B18</f>
        <v>254.202</v>
      </c>
      <c r="J18" s="20">
        <f>I18/B18</f>
        <v>0.40810946623490674</v>
      </c>
    </row>
    <row r="19" spans="1:10" s="21" customFormat="1" ht="12.75" customHeight="1" x14ac:dyDescent="0.2">
      <c r="A19" s="17" t="s">
        <v>23</v>
      </c>
      <c r="B19" s="18">
        <v>20.382000000000001</v>
      </c>
      <c r="C19" s="18">
        <v>20.765000000000001</v>
      </c>
      <c r="D19" s="18">
        <v>21.876999999999999</v>
      </c>
      <c r="E19" s="18">
        <v>22.756</v>
      </c>
      <c r="F19" s="18">
        <v>23.683</v>
      </c>
      <c r="G19" s="18">
        <v>24.620999999999999</v>
      </c>
      <c r="H19" s="18">
        <v>25.6</v>
      </c>
      <c r="I19" s="19">
        <f>H19-B19</f>
        <v>5.218</v>
      </c>
      <c r="J19" s="20">
        <f>I19/B19</f>
        <v>0.25601020508291628</v>
      </c>
    </row>
    <row r="20" spans="1:10" s="21" customFormat="1" ht="12.75" customHeight="1" x14ac:dyDescent="0.2">
      <c r="A20" s="17" t="s">
        <v>24</v>
      </c>
      <c r="B20" s="18">
        <v>11.4</v>
      </c>
      <c r="C20" s="18">
        <v>12</v>
      </c>
      <c r="D20" s="18">
        <v>14.3</v>
      </c>
      <c r="E20" s="18">
        <v>16.2</v>
      </c>
      <c r="F20" s="18">
        <v>17.600000000000001</v>
      </c>
      <c r="G20" s="18">
        <v>18</v>
      </c>
      <c r="H20" s="18">
        <v>18.3</v>
      </c>
      <c r="I20" s="19">
        <f>H20-B20</f>
        <v>6.9</v>
      </c>
      <c r="J20" s="20">
        <f>I20/B20</f>
        <v>0.60526315789473684</v>
      </c>
    </row>
    <row r="21" spans="1:10" s="21" customFormat="1" ht="12.75" customHeight="1" x14ac:dyDescent="0.2">
      <c r="A21" s="34"/>
      <c r="B21" s="18"/>
      <c r="C21" s="18"/>
      <c r="D21" s="18"/>
      <c r="E21" s="18"/>
      <c r="F21" s="18"/>
      <c r="G21" s="18"/>
      <c r="H21" s="18"/>
      <c r="I21" s="19"/>
      <c r="J21" s="20"/>
    </row>
    <row r="22" spans="1:10" s="8" customFormat="1" ht="12.75" customHeight="1" x14ac:dyDescent="0.2">
      <c r="A22" s="30" t="s">
        <v>26</v>
      </c>
      <c r="B22" s="30">
        <f>SUM(B14,B17,B18,B19,B20)</f>
        <v>1507.5240000000001</v>
      </c>
      <c r="C22" s="30">
        <f>SUM(C14,C17,C18,C19,C20)</f>
        <v>1586.2010000000002</v>
      </c>
      <c r="D22" s="30">
        <f>SUM(D14,D17,D18,D19,D20)</f>
        <v>1699.377</v>
      </c>
      <c r="E22" s="30">
        <f>SUM(E14,E17,E18,E19,E20)</f>
        <v>1811.4780000000001</v>
      </c>
      <c r="F22" s="30">
        <f>SUM(F14,F17,F18,F19,F20)</f>
        <v>1917.1139999999998</v>
      </c>
      <c r="G22" s="30">
        <f>SUM(G14,G17,G18,G19,G20)</f>
        <v>2019.9100000000003</v>
      </c>
      <c r="H22" s="30">
        <f>SUM(H14,H17,H18,H19,H20)</f>
        <v>2133.7739999999999</v>
      </c>
      <c r="I22" s="31">
        <f>H22-B22</f>
        <v>626.24999999999977</v>
      </c>
      <c r="J22" s="32">
        <f>I22/B22</f>
        <v>0.4154162719797494</v>
      </c>
    </row>
    <row r="23" spans="1:10" ht="12.75" customHeight="1" x14ac:dyDescent="0.2">
      <c r="A23" s="23"/>
      <c r="B23" s="24"/>
      <c r="C23" s="24"/>
      <c r="D23" s="24"/>
      <c r="E23" s="24"/>
      <c r="F23" s="24"/>
      <c r="G23" s="24"/>
      <c r="H23" s="24"/>
      <c r="I23" s="27"/>
      <c r="J23" s="28"/>
    </row>
    <row r="24" spans="1:10" s="8" customFormat="1" ht="12.75" customHeight="1" x14ac:dyDescent="0.2">
      <c r="A24" s="23" t="s">
        <v>15</v>
      </c>
      <c r="B24" s="24">
        <v>145.292</v>
      </c>
      <c r="C24" s="24">
        <v>162.77199999999999</v>
      </c>
      <c r="D24" s="24">
        <v>197.577</v>
      </c>
      <c r="E24" s="24">
        <v>225.893</v>
      </c>
      <c r="F24" s="24">
        <v>251.67500000000001</v>
      </c>
      <c r="G24" s="24">
        <v>268.036</v>
      </c>
      <c r="H24" s="24">
        <v>283.24599999999998</v>
      </c>
      <c r="I24" s="31">
        <f>H24-B24</f>
        <v>137.95399999999998</v>
      </c>
      <c r="J24" s="32">
        <f>I24/B24</f>
        <v>0.94949481045067852</v>
      </c>
    </row>
    <row r="25" spans="1:10" s="35" customFormat="1" ht="12.75" customHeight="1" x14ac:dyDescent="0.2">
      <c r="A25" s="17" t="s">
        <v>16</v>
      </c>
      <c r="B25" s="18">
        <v>115.41</v>
      </c>
      <c r="C25" s="18">
        <v>134.77600000000001</v>
      </c>
      <c r="D25" s="18">
        <v>155.27699999999999</v>
      </c>
      <c r="E25" s="18">
        <v>174.80099999999999</v>
      </c>
      <c r="F25" s="18">
        <v>195.905</v>
      </c>
      <c r="G25" s="18">
        <v>217.76300000000001</v>
      </c>
      <c r="H25" s="18">
        <v>240.797</v>
      </c>
      <c r="I25" s="31">
        <f>H25-B25</f>
        <v>125.387</v>
      </c>
      <c r="J25" s="32">
        <f>I25/B25</f>
        <v>1.0864483147040984</v>
      </c>
    </row>
    <row r="26" spans="1:10" s="8" customFormat="1" ht="12.75" customHeight="1" x14ac:dyDescent="0.2">
      <c r="A26" s="23" t="s">
        <v>25</v>
      </c>
      <c r="B26" s="24">
        <v>23.632999999999999</v>
      </c>
      <c r="C26" s="24">
        <v>24.021000000000001</v>
      </c>
      <c r="D26" s="24">
        <v>26.22</v>
      </c>
      <c r="E26" s="24">
        <v>27.727</v>
      </c>
      <c r="F26" s="24">
        <v>29.234000000000002</v>
      </c>
      <c r="G26" s="24">
        <v>30.741</v>
      </c>
      <c r="H26" s="24">
        <v>32.247999999999998</v>
      </c>
      <c r="I26" s="31">
        <f>H26-B26</f>
        <v>8.6149999999999984</v>
      </c>
      <c r="J26" s="32">
        <f>I26/B26</f>
        <v>0.36453264503025423</v>
      </c>
    </row>
    <row r="27" spans="1:10" s="8" customFormat="1" ht="12.75" customHeight="1" x14ac:dyDescent="0.2">
      <c r="A27" s="23" t="s">
        <v>28</v>
      </c>
      <c r="B27" s="24">
        <v>4.5359999999999996</v>
      </c>
      <c r="C27" s="24">
        <v>4.6260000000000003</v>
      </c>
      <c r="D27" s="24">
        <v>4.718</v>
      </c>
      <c r="E27" s="24">
        <v>4.8120000000000003</v>
      </c>
      <c r="F27" s="24">
        <v>4.9080000000000004</v>
      </c>
      <c r="G27" s="24">
        <v>5.0069999999999997</v>
      </c>
      <c r="H27" s="24">
        <v>5.1059999999999999</v>
      </c>
      <c r="I27" s="31">
        <f>H27-B27</f>
        <v>0.57000000000000028</v>
      </c>
      <c r="J27" s="32">
        <f>I27/B27</f>
        <v>0.12566137566137572</v>
      </c>
    </row>
    <row r="28" spans="1:10" s="8" customFormat="1" ht="12.75" customHeight="1" x14ac:dyDescent="0.2">
      <c r="A28" s="23" t="s">
        <v>29</v>
      </c>
      <c r="B28" s="24">
        <v>35.200000000000003</v>
      </c>
      <c r="C28" s="24">
        <v>41.097000000000001</v>
      </c>
      <c r="D28" s="24">
        <v>44.500999999999998</v>
      </c>
      <c r="E28" s="24">
        <v>46.305</v>
      </c>
      <c r="F28" s="24">
        <v>47.206000000000003</v>
      </c>
      <c r="G28" s="24">
        <v>48.101999999999997</v>
      </c>
      <c r="H28" s="24">
        <v>49.003</v>
      </c>
      <c r="I28" s="31">
        <f>H28-B28</f>
        <v>13.802999999999997</v>
      </c>
      <c r="J28" s="32">
        <f>I28/B28</f>
        <v>0.39213068181818173</v>
      </c>
    </row>
    <row r="29" spans="1:10" s="8" customFormat="1" ht="12.75" customHeight="1" x14ac:dyDescent="0.2">
      <c r="A29" s="23" t="s">
        <v>30</v>
      </c>
      <c r="B29" s="24">
        <v>62.198999999999998</v>
      </c>
      <c r="C29" s="24">
        <v>68.405000000000001</v>
      </c>
      <c r="D29" s="24">
        <v>71.694999999999993</v>
      </c>
      <c r="E29" s="24">
        <v>74.694999999999993</v>
      </c>
      <c r="F29" s="24">
        <v>77.498999999999995</v>
      </c>
      <c r="G29" s="24">
        <v>80.298000000000002</v>
      </c>
      <c r="H29" s="24">
        <v>83.096999999999994</v>
      </c>
      <c r="I29" s="31">
        <f>H29-B29</f>
        <v>20.897999999999996</v>
      </c>
      <c r="J29" s="32">
        <f>I29/B29</f>
        <v>0.33598610910143245</v>
      </c>
    </row>
    <row r="30" spans="1:10" s="25" customFormat="1" ht="12.75" customHeight="1" x14ac:dyDescent="0.2">
      <c r="A30" s="23" t="s">
        <v>20</v>
      </c>
      <c r="B30" s="24">
        <v>98.694999999999993</v>
      </c>
      <c r="C30" s="24">
        <v>99.385999999999996</v>
      </c>
      <c r="D30" s="24">
        <v>103.86199999999999</v>
      </c>
      <c r="E30" s="24">
        <v>107.26600000000001</v>
      </c>
      <c r="F30" s="24">
        <v>109.755</v>
      </c>
      <c r="G30" s="24">
        <v>112.30200000000001</v>
      </c>
      <c r="H30" s="24">
        <v>114.907</v>
      </c>
      <c r="I30" s="31">
        <f>H30-B30</f>
        <v>16.212000000000003</v>
      </c>
      <c r="J30" s="32">
        <f>I30/B30</f>
        <v>0.16426364050863776</v>
      </c>
    </row>
    <row r="31" spans="1:10" ht="12.75" customHeight="1" x14ac:dyDescent="0.2">
      <c r="A31" s="17" t="s">
        <v>31</v>
      </c>
      <c r="B31" s="18">
        <v>46.664000000000001</v>
      </c>
      <c r="C31" s="18">
        <v>52.680999999999997</v>
      </c>
      <c r="D31" s="18">
        <v>58.399000000000001</v>
      </c>
      <c r="E31" s="18">
        <v>64.304000000000002</v>
      </c>
      <c r="F31" s="18">
        <v>70.17</v>
      </c>
      <c r="G31" s="18">
        <v>77.197999999999993</v>
      </c>
      <c r="H31" s="18">
        <v>84.159000000000006</v>
      </c>
      <c r="I31" s="31">
        <f>H31-B31</f>
        <v>37.495000000000005</v>
      </c>
      <c r="J31" s="32">
        <f>I31/B31</f>
        <v>0.80351020058289058</v>
      </c>
    </row>
    <row r="32" spans="1:10" ht="12.75" customHeight="1" x14ac:dyDescent="0.2">
      <c r="A32" s="34"/>
      <c r="B32" s="18"/>
      <c r="C32" s="18"/>
      <c r="D32" s="18"/>
      <c r="E32" s="18"/>
      <c r="F32" s="18"/>
      <c r="G32" s="18"/>
      <c r="H32" s="18"/>
      <c r="I32" s="19"/>
      <c r="J32" s="20"/>
    </row>
    <row r="33" spans="1:10" ht="12.75" customHeight="1" x14ac:dyDescent="0.2">
      <c r="A33" s="30" t="s">
        <v>32</v>
      </c>
      <c r="B33" s="26">
        <f>SUM(B24:B31)</f>
        <v>531.62900000000002</v>
      </c>
      <c r="C33" s="26">
        <f>SUM(C24:C31)</f>
        <v>587.76400000000001</v>
      </c>
      <c r="D33" s="26">
        <f>SUM(D24:D31)</f>
        <v>662.24899999999991</v>
      </c>
      <c r="E33" s="26">
        <f>SUM(E24:E31)</f>
        <v>725.80299999999988</v>
      </c>
      <c r="F33" s="26">
        <f>SUM(F24:F31)</f>
        <v>786.35199999999998</v>
      </c>
      <c r="G33" s="26">
        <f>SUM(G24:G31)</f>
        <v>839.44699999999989</v>
      </c>
      <c r="H33" s="26">
        <f>SUM(H24:H31)</f>
        <v>892.5630000000001</v>
      </c>
      <c r="I33" s="31">
        <f>SUM(H33-B33)</f>
        <v>360.93400000000008</v>
      </c>
      <c r="J33" s="32">
        <f>I33/B33</f>
        <v>0.67892082636575524</v>
      </c>
    </row>
    <row r="34" spans="1:10" ht="12.75" customHeight="1" x14ac:dyDescent="0.2">
      <c r="A34" s="34"/>
      <c r="B34" s="18"/>
      <c r="C34" s="18"/>
      <c r="D34" s="18"/>
      <c r="E34" s="18"/>
      <c r="F34" s="18"/>
      <c r="G34" s="18"/>
      <c r="H34" s="18"/>
      <c r="I34" s="19"/>
      <c r="J34" s="20"/>
    </row>
    <row r="35" spans="1:10" s="36" customFormat="1" ht="12.75" customHeight="1" x14ac:dyDescent="0.25">
      <c r="A35" s="23" t="s">
        <v>33</v>
      </c>
      <c r="B35" s="24">
        <v>339.012</v>
      </c>
      <c r="C35" s="24">
        <v>363.161</v>
      </c>
      <c r="D35" s="24">
        <v>385.64100000000002</v>
      </c>
      <c r="E35" s="24">
        <v>404.39</v>
      </c>
      <c r="F35" s="24">
        <v>419.97500000000002</v>
      </c>
      <c r="G35" s="24">
        <v>434.70100000000002</v>
      </c>
      <c r="H35" s="24">
        <v>434.70100000000002</v>
      </c>
      <c r="I35" s="37">
        <f>H35-B35</f>
        <v>95.689000000000021</v>
      </c>
      <c r="J35" s="38">
        <f>I35/B35</f>
        <v>0.28225844512878606</v>
      </c>
    </row>
    <row r="36" spans="1:10" s="36" customFormat="1" ht="12.75" customHeight="1" x14ac:dyDescent="0.25">
      <c r="A36" s="17" t="s">
        <v>34</v>
      </c>
      <c r="B36" s="24">
        <v>84.254999999999995</v>
      </c>
      <c r="C36" s="24">
        <v>86.766999999999996</v>
      </c>
      <c r="D36" s="24">
        <v>88.266999999999996</v>
      </c>
      <c r="E36" s="24">
        <v>89.28</v>
      </c>
      <c r="F36" s="24">
        <v>90.301000000000002</v>
      </c>
      <c r="G36" s="24">
        <v>91.317999999999998</v>
      </c>
      <c r="H36" s="24">
        <v>92.337999999999994</v>
      </c>
      <c r="I36" s="37">
        <f>H36-B36</f>
        <v>8.0829999999999984</v>
      </c>
      <c r="J36" s="38">
        <f>I36/B36</f>
        <v>9.5934959349593479E-2</v>
      </c>
    </row>
    <row r="37" spans="1:10" s="36" customFormat="1" ht="12.75" customHeight="1" x14ac:dyDescent="0.25">
      <c r="A37" s="23" t="s">
        <v>35</v>
      </c>
      <c r="B37" s="24">
        <v>195.40199999999999</v>
      </c>
      <c r="C37" s="24">
        <v>214.52699999999999</v>
      </c>
      <c r="D37" s="24">
        <v>230.91399999999999</v>
      </c>
      <c r="E37" s="24">
        <v>248.369</v>
      </c>
      <c r="F37" s="24">
        <v>261.92599999999999</v>
      </c>
      <c r="G37" s="24">
        <v>267.83699999999999</v>
      </c>
      <c r="H37" s="24">
        <v>274.63499999999999</v>
      </c>
      <c r="I37" s="37">
        <f>H37-B37</f>
        <v>79.233000000000004</v>
      </c>
      <c r="J37" s="38">
        <f>I37/B37</f>
        <v>0.40548714956858173</v>
      </c>
    </row>
    <row r="38" spans="1:10" s="36" customFormat="1" ht="12.75" customHeight="1" x14ac:dyDescent="0.2">
      <c r="A38" s="30"/>
      <c r="B38" s="40"/>
      <c r="C38" s="40"/>
      <c r="D38" s="40"/>
      <c r="E38" s="40"/>
      <c r="F38" s="40"/>
      <c r="G38" s="40"/>
      <c r="H38" s="40"/>
      <c r="I38" s="31"/>
      <c r="J38" s="32"/>
    </row>
    <row r="39" spans="1:10" s="36" customFormat="1" ht="12.75" customHeight="1" x14ac:dyDescent="0.2">
      <c r="A39" s="30" t="s">
        <v>36</v>
      </c>
      <c r="B39" s="26">
        <f>SUM(B35:B37)</f>
        <v>618.66899999999998</v>
      </c>
      <c r="C39" s="26">
        <f>SUM(C35:C37)</f>
        <v>664.45499999999993</v>
      </c>
      <c r="D39" s="26">
        <f>SUM(D35:D37)</f>
        <v>704.822</v>
      </c>
      <c r="E39" s="26">
        <f>SUM(E35:E37)</f>
        <v>742.03899999999999</v>
      </c>
      <c r="F39" s="26">
        <f>SUM(F35:F37)</f>
        <v>772.202</v>
      </c>
      <c r="G39" s="26">
        <f>SUM(G35:G37)</f>
        <v>793.85599999999999</v>
      </c>
      <c r="H39" s="26">
        <f>SUM(H35:H37)</f>
        <v>801.67399999999998</v>
      </c>
      <c r="I39" s="31">
        <f>SUM(H39-B39)</f>
        <v>183.005</v>
      </c>
      <c r="J39" s="32">
        <f>SUM(I39/B39)</f>
        <v>0.29580438004813558</v>
      </c>
    </row>
    <row r="40" spans="1:10" ht="12.75" customHeight="1" x14ac:dyDescent="0.2">
      <c r="A40" s="30" t="s">
        <v>37</v>
      </c>
      <c r="B40" s="24"/>
      <c r="C40" s="24"/>
      <c r="D40" s="24"/>
      <c r="E40" s="24"/>
      <c r="F40" s="24"/>
      <c r="G40" s="24"/>
      <c r="H40" s="24"/>
      <c r="I40" s="27"/>
      <c r="J40" s="16"/>
    </row>
    <row r="41" spans="1:10" ht="12.75" customHeight="1" x14ac:dyDescent="0.2">
      <c r="A41" s="30"/>
      <c r="B41" s="24"/>
      <c r="C41" s="24"/>
      <c r="D41" s="24"/>
      <c r="E41" s="24"/>
      <c r="F41" s="24"/>
      <c r="G41" s="24"/>
      <c r="H41" s="24"/>
      <c r="I41" s="27"/>
      <c r="J41" s="16"/>
    </row>
    <row r="42" spans="1:10" s="36" customFormat="1" ht="12.75" customHeight="1" x14ac:dyDescent="0.2">
      <c r="A42" s="23" t="s">
        <v>38</v>
      </c>
      <c r="B42" s="24">
        <v>16.233000000000001</v>
      </c>
      <c r="C42" s="24">
        <v>17.803999999999998</v>
      </c>
      <c r="D42" s="24">
        <v>19.376999999999999</v>
      </c>
      <c r="E42" s="24">
        <v>20.946999999999999</v>
      </c>
      <c r="F42" s="24">
        <v>22.49</v>
      </c>
      <c r="G42" s="24">
        <v>24.123999999999999</v>
      </c>
      <c r="H42" s="24">
        <v>25.747</v>
      </c>
      <c r="I42" s="31">
        <f>H42-B42</f>
        <v>9.5139999999999993</v>
      </c>
      <c r="J42" s="32">
        <f>I42/B42</f>
        <v>0.58609006345099479</v>
      </c>
    </row>
    <row r="43" spans="1:10" s="36" customFormat="1" ht="12.75" customHeight="1" x14ac:dyDescent="0.2">
      <c r="A43" s="23" t="s">
        <v>39</v>
      </c>
      <c r="B43" s="24">
        <v>45.360999999999997</v>
      </c>
      <c r="C43" s="24">
        <v>49.011000000000003</v>
      </c>
      <c r="D43" s="24">
        <v>52.326999999999998</v>
      </c>
      <c r="E43" s="24">
        <v>56.26</v>
      </c>
      <c r="F43" s="24">
        <v>59.863999999999997</v>
      </c>
      <c r="G43" s="24">
        <v>65.025999999999996</v>
      </c>
      <c r="H43" s="24">
        <v>70.168000000000006</v>
      </c>
      <c r="I43" s="31">
        <f>H43-B43</f>
        <v>24.807000000000009</v>
      </c>
      <c r="J43" s="32">
        <f>I43/B43</f>
        <v>0.5468794779656535</v>
      </c>
    </row>
    <row r="44" spans="1:10" s="36" customFormat="1" ht="12.75" customHeight="1" x14ac:dyDescent="0.2">
      <c r="A44" s="41" t="s">
        <v>40</v>
      </c>
      <c r="B44" s="42">
        <v>40.093000000000004</v>
      </c>
      <c r="C44" s="42">
        <v>43.173000000000002</v>
      </c>
      <c r="D44" s="42">
        <v>46.219000000000001</v>
      </c>
      <c r="E44" s="42">
        <v>49.167999999999999</v>
      </c>
      <c r="F44" s="42">
        <v>52.085999999999999</v>
      </c>
      <c r="G44" s="42">
        <v>56.731000000000002</v>
      </c>
      <c r="H44" s="43">
        <v>61.356000000000002</v>
      </c>
      <c r="I44" s="31">
        <f>H44-B44</f>
        <v>21.262999999999998</v>
      </c>
      <c r="J44" s="32">
        <f>I44/B44</f>
        <v>0.53034195495473013</v>
      </c>
    </row>
    <row r="45" spans="1:10" s="36" customFormat="1" ht="12.75" customHeight="1" x14ac:dyDescent="0.2">
      <c r="A45" s="23" t="s">
        <v>41</v>
      </c>
      <c r="B45" s="24">
        <v>31.492000000000001</v>
      </c>
      <c r="C45" s="24">
        <v>35.585999999999999</v>
      </c>
      <c r="D45" s="24">
        <v>39.661999999999999</v>
      </c>
      <c r="E45" s="24">
        <v>43.728999999999999</v>
      </c>
      <c r="F45" s="24">
        <v>47.779000000000003</v>
      </c>
      <c r="G45" s="24">
        <v>51.298000000000002</v>
      </c>
      <c r="H45" s="24">
        <v>54.819000000000003</v>
      </c>
      <c r="I45" s="31">
        <f>H45-B45</f>
        <v>23.327000000000002</v>
      </c>
      <c r="J45" s="32">
        <f>I45/B45</f>
        <v>0.74072780388670145</v>
      </c>
    </row>
    <row r="46" spans="1:10" s="36" customFormat="1" ht="12.75" customHeight="1" x14ac:dyDescent="0.2">
      <c r="A46" s="30"/>
      <c r="B46" s="40"/>
      <c r="C46" s="40"/>
      <c r="D46" s="40"/>
      <c r="E46" s="40"/>
      <c r="F46" s="40"/>
      <c r="G46" s="40"/>
      <c r="H46" s="40"/>
      <c r="I46" s="31"/>
      <c r="J46" s="32"/>
    </row>
    <row r="47" spans="1:10" s="36" customFormat="1" ht="12.75" customHeight="1" x14ac:dyDescent="0.2">
      <c r="A47" s="30" t="s">
        <v>36</v>
      </c>
      <c r="B47" s="26">
        <f>SUM(B42,B44,B45)</f>
        <v>87.818000000000012</v>
      </c>
      <c r="C47" s="26">
        <f>SUM(C42,C44,C45)</f>
        <v>96.563000000000002</v>
      </c>
      <c r="D47" s="26">
        <f>SUM(D42,D44,D45)</f>
        <v>105.25800000000001</v>
      </c>
      <c r="E47" s="26">
        <f>SUM(E42,E44,E45)</f>
        <v>113.84399999999999</v>
      </c>
      <c r="F47" s="26">
        <f>SUM(F42,F44,F45)</f>
        <v>122.35499999999999</v>
      </c>
      <c r="G47" s="26">
        <f>SUM(G42,G44,G45)</f>
        <v>132.15300000000002</v>
      </c>
      <c r="H47" s="26">
        <f>SUM(H42,H44,H45)</f>
        <v>141.92200000000003</v>
      </c>
      <c r="I47" s="31">
        <f>SUM(H47-B47)</f>
        <v>54.104000000000013</v>
      </c>
      <c r="J47" s="32">
        <f>SUM(I47/B47)</f>
        <v>0.61609237286205565</v>
      </c>
    </row>
    <row r="48" spans="1:10" s="36" customFormat="1" ht="12.75" customHeight="1" x14ac:dyDescent="0.2">
      <c r="A48" s="30" t="s">
        <v>42</v>
      </c>
      <c r="B48" s="40"/>
      <c r="C48" s="40"/>
      <c r="D48" s="40"/>
      <c r="E48" s="40"/>
      <c r="F48" s="40"/>
      <c r="G48" s="40"/>
      <c r="H48" s="40"/>
      <c r="I48" s="31"/>
      <c r="J48" s="32"/>
    </row>
    <row r="49" spans="1:10" s="36" customFormat="1" ht="12.75" customHeight="1" x14ac:dyDescent="0.2">
      <c r="A49" s="30"/>
      <c r="B49" s="40"/>
      <c r="C49" s="40"/>
      <c r="D49" s="40"/>
      <c r="E49" s="40"/>
      <c r="F49" s="40"/>
      <c r="G49" s="40"/>
      <c r="H49" s="40"/>
      <c r="I49" s="31"/>
      <c r="J49" s="32"/>
    </row>
    <row r="50" spans="1:10" s="36" customFormat="1" ht="12.75" customHeight="1" x14ac:dyDescent="0.2">
      <c r="A50" s="23" t="s">
        <v>43</v>
      </c>
      <c r="B50" s="24">
        <v>62.994</v>
      </c>
      <c r="C50" s="24">
        <v>68.201999999999998</v>
      </c>
      <c r="D50" s="24">
        <v>71.600999999999999</v>
      </c>
      <c r="E50" s="24">
        <v>74.599000000000004</v>
      </c>
      <c r="F50" s="24">
        <v>76.596000000000004</v>
      </c>
      <c r="G50" s="24">
        <v>78.637</v>
      </c>
      <c r="H50" s="24">
        <v>80.730999999999995</v>
      </c>
      <c r="I50" s="31">
        <f>H50-B50</f>
        <v>17.736999999999995</v>
      </c>
      <c r="J50" s="32">
        <f>I50/B50</f>
        <v>0.28156649839667264</v>
      </c>
    </row>
    <row r="51" spans="1:10" s="36" customFormat="1" ht="12.75" customHeight="1" x14ac:dyDescent="0.2">
      <c r="A51" s="23" t="s">
        <v>44</v>
      </c>
      <c r="B51" s="24">
        <v>4.2409999999999997</v>
      </c>
      <c r="C51" s="24">
        <v>4.391</v>
      </c>
      <c r="D51" s="24">
        <v>4.5389999999999997</v>
      </c>
      <c r="E51" s="24">
        <v>4.6680000000000001</v>
      </c>
      <c r="F51" s="24">
        <v>4.7969999999999997</v>
      </c>
      <c r="G51" s="24">
        <v>4.9119999999999999</v>
      </c>
      <c r="H51" s="24">
        <v>5.0259999999999998</v>
      </c>
      <c r="I51" s="31">
        <f>H51-B51</f>
        <v>0.78500000000000014</v>
      </c>
      <c r="J51" s="32">
        <f>I51/B51</f>
        <v>0.18509785427965109</v>
      </c>
    </row>
    <row r="52" spans="1:10" s="36" customFormat="1" ht="12.75" customHeight="1" x14ac:dyDescent="0.2">
      <c r="A52" s="23" t="s">
        <v>45</v>
      </c>
      <c r="B52" s="24">
        <v>22.370999999999999</v>
      </c>
      <c r="C52" s="24">
        <v>23.902000000000001</v>
      </c>
      <c r="D52" s="24">
        <v>25.425999999999998</v>
      </c>
      <c r="E52" s="24">
        <v>27.007000000000001</v>
      </c>
      <c r="F52" s="24">
        <v>28.581</v>
      </c>
      <c r="G52" s="24">
        <v>30.241</v>
      </c>
      <c r="H52" s="24">
        <v>31.917000000000002</v>
      </c>
      <c r="I52" s="31">
        <f>H52-B52</f>
        <v>9.5460000000000029</v>
      </c>
      <c r="J52" s="32">
        <f>I52/B52</f>
        <v>0.42671315542443355</v>
      </c>
    </row>
    <row r="53" spans="1:10" s="36" customFormat="1" ht="12.75" customHeight="1" x14ac:dyDescent="0.2">
      <c r="A53" s="23" t="s">
        <v>46</v>
      </c>
      <c r="B53" s="24">
        <v>15.936999999999999</v>
      </c>
      <c r="C53" s="24">
        <v>17.247</v>
      </c>
      <c r="D53" s="24">
        <v>18.675000000000001</v>
      </c>
      <c r="E53" s="24">
        <v>19.989000000000001</v>
      </c>
      <c r="F53" s="24">
        <v>21.212</v>
      </c>
      <c r="G53" s="24">
        <v>22.434000000000001</v>
      </c>
      <c r="H53" s="24">
        <v>23.555</v>
      </c>
      <c r="I53" s="31">
        <f>H53-B53</f>
        <v>7.6180000000000003</v>
      </c>
      <c r="J53" s="32">
        <f>I53/B53</f>
        <v>0.47800715316558956</v>
      </c>
    </row>
    <row r="54" spans="1:10" ht="12.75" customHeight="1" x14ac:dyDescent="0.2">
      <c r="A54" s="23"/>
      <c r="B54" s="24"/>
      <c r="C54" s="24"/>
      <c r="D54" s="24"/>
      <c r="E54" s="24"/>
      <c r="F54" s="24"/>
      <c r="G54" s="24"/>
      <c r="H54" s="24"/>
      <c r="I54" s="27"/>
      <c r="J54" s="16"/>
    </row>
    <row r="55" spans="1:10" ht="12.75" customHeight="1" x14ac:dyDescent="0.25">
      <c r="A55" s="30" t="s">
        <v>47</v>
      </c>
      <c r="B55" s="26">
        <f>SUM(B50:B53)</f>
        <v>105.54299999999999</v>
      </c>
      <c r="C55" s="26">
        <f>SUM(C50:C53)</f>
        <v>113.742</v>
      </c>
      <c r="D55" s="26">
        <f>SUM(D50:D53)</f>
        <v>120.241</v>
      </c>
      <c r="E55" s="26">
        <f>SUM(E50:E53)</f>
        <v>126.26300000000002</v>
      </c>
      <c r="F55" s="26">
        <f>SUM(F50:F53)</f>
        <v>131.18600000000001</v>
      </c>
      <c r="G55" s="26">
        <f>SUM(G50:G53)</f>
        <v>136.22400000000002</v>
      </c>
      <c r="H55" s="26">
        <f>SUM(H50:H53)</f>
        <v>141.22899999999998</v>
      </c>
      <c r="I55" s="37">
        <f>SUM(H55-B55)</f>
        <v>35.685999999999993</v>
      </c>
      <c r="J55" s="38">
        <f>SUM(I55/B55)</f>
        <v>0.3381181129965985</v>
      </c>
    </row>
    <row r="56" spans="1:10" ht="12.75" customHeight="1" x14ac:dyDescent="0.2">
      <c r="A56" s="30" t="s">
        <v>48</v>
      </c>
      <c r="B56" s="26"/>
      <c r="C56" s="26"/>
      <c r="D56" s="26"/>
      <c r="E56" s="26"/>
      <c r="F56" s="26"/>
      <c r="G56" s="26"/>
      <c r="H56" s="26"/>
      <c r="I56" s="31"/>
      <c r="J56" s="32"/>
    </row>
    <row r="57" spans="1:10" ht="12.75" customHeight="1" x14ac:dyDescent="0.25">
      <c r="A57" s="39"/>
      <c r="B57" s="26"/>
      <c r="C57" s="26"/>
      <c r="D57" s="26"/>
      <c r="E57" s="26"/>
      <c r="F57" s="26"/>
      <c r="G57" s="26"/>
      <c r="H57" s="26"/>
      <c r="I57" s="31"/>
      <c r="J57" s="32"/>
    </row>
    <row r="58" spans="1:10" ht="12.75" customHeight="1" x14ac:dyDescent="0.2">
      <c r="A58" s="30" t="s">
        <v>49</v>
      </c>
      <c r="B58" s="30">
        <f>SUM(B9+B10+B18+B19+B20+B24+B25+B26+B27+B31)</f>
        <v>1316.3530000000001</v>
      </c>
      <c r="C58" s="30">
        <f>SUM(C9+C10+C18+C19+C20+C24+C25+C26+C27+C31)</f>
        <v>1433.8340000000001</v>
      </c>
      <c r="D58" s="30">
        <f>SUM(D9+D10+D18+D19+D20+D24+D25+D26+D27+D31)</f>
        <v>1592.3630000000003</v>
      </c>
      <c r="E58" s="30">
        <f>SUM(E9+E10+E18+E19+E20+E24+E25+E26+E27+E31)</f>
        <v>1730.3040000000001</v>
      </c>
      <c r="F58" s="30">
        <f>SUM(F9+F10+F18+F19+F20+F24+F25+F26+F27+F31)</f>
        <v>1858.8309999999997</v>
      </c>
      <c r="G58" s="30">
        <f>SUM(G9+G10+G18+G19+G20+G24+G25+G26+G27+G31)</f>
        <v>1950.7820000000004</v>
      </c>
      <c r="H58" s="30">
        <f>SUM(H9+H10+H18+H19+H20+H24+H25+H26+H27+H31)</f>
        <v>2042.963</v>
      </c>
      <c r="I58" s="31">
        <f>SUM(I9+I10+I18+I19+I20+I24+I25+I26+I27+I31)</f>
        <v>726.61000000000013</v>
      </c>
      <c r="J58" s="32">
        <f>I58/B58</f>
        <v>0.55198719492415793</v>
      </c>
    </row>
    <row r="59" spans="1:10" ht="12.75" customHeight="1" x14ac:dyDescent="0.2">
      <c r="A59" s="30"/>
      <c r="B59" s="26"/>
      <c r="C59" s="26"/>
      <c r="D59" s="26"/>
      <c r="E59" s="26"/>
      <c r="F59" s="26"/>
      <c r="G59" s="26"/>
      <c r="H59" s="26"/>
      <c r="I59" s="31"/>
      <c r="J59" s="32"/>
    </row>
    <row r="60" spans="1:10" ht="12.75" customHeight="1" x14ac:dyDescent="0.2">
      <c r="A60" s="30" t="s">
        <v>50</v>
      </c>
      <c r="B60" s="30">
        <f>SUM(B14+B17+B28+B29+B30)</f>
        <v>1048.9590000000001</v>
      </c>
      <c r="C60" s="30">
        <f>SUM(C14+C17+C28+C29+C30)</f>
        <v>1097.8389999999999</v>
      </c>
      <c r="D60" s="30">
        <f>SUM(D14+D17+D28+D29+D30)</f>
        <v>1162.356</v>
      </c>
      <c r="E60" s="30">
        <f>SUM(E14+E17+E28+E29+E30)</f>
        <v>1230.2070000000001</v>
      </c>
      <c r="F60" s="30">
        <f>SUM(F14+F17+F28+F29+F30)</f>
        <v>1297.2309999999998</v>
      </c>
      <c r="G60" s="30">
        <f>SUM(G14+G17+G28+G29+G30)</f>
        <v>1371.95</v>
      </c>
      <c r="H60" s="30">
        <f>SUM(H14+H17+H28+H29+H30)</f>
        <v>1459.8019999999999</v>
      </c>
      <c r="I60" s="31">
        <f>SUM(I14+I17+I28+I29+I30)</f>
        <v>410.84299999999996</v>
      </c>
      <c r="J60" s="32">
        <f>I60/B60</f>
        <v>0.39166735782809425</v>
      </c>
    </row>
    <row r="61" spans="1:10" ht="12.75" customHeight="1" x14ac:dyDescent="0.2">
      <c r="A61" s="30"/>
      <c r="B61" s="26"/>
      <c r="C61" s="26"/>
      <c r="D61" s="26"/>
      <c r="E61" s="26"/>
      <c r="F61" s="26"/>
      <c r="G61" s="26"/>
      <c r="H61" s="26"/>
      <c r="I61" s="31"/>
      <c r="J61" s="32"/>
    </row>
    <row r="62" spans="1:10" s="8" customFormat="1" ht="12.75" customHeight="1" x14ac:dyDescent="0.2">
      <c r="A62" s="30" t="s">
        <v>51</v>
      </c>
      <c r="B62" s="30">
        <f>SUM(B8,B9,B10,B14,B17,B18,B19,B20,B24,B25,B26,B27,B28,B29,B30,B31)</f>
        <v>3148.7719999999999</v>
      </c>
      <c r="C62" s="30">
        <f>SUM(C8,C9,C10,C14,C17,C18,C19,C20,C24,C25,C26,C27,C28,C29,C30,C31)</f>
        <v>3344.6200000000008</v>
      </c>
      <c r="D62" s="30">
        <f>SUM(D8,D9,D10,D14,D17,D18,D19,D20,D24,D25,D26,D27,D28,D29,D30,D31)</f>
        <v>3620.4450000000002</v>
      </c>
      <c r="E62" s="30">
        <f>SUM(E8,E9,E10,E14,E17,E18,E19,E20,E24,E25,E26,E27,E28,E29,E30,E31)</f>
        <v>3863.1419999999994</v>
      </c>
      <c r="F62" s="30">
        <f>SUM(F8,F9,F10,F14,F17,F18,F19,F20,F24,F25,F26,F27,F28,F29,F30,F31)</f>
        <v>4085.703</v>
      </c>
      <c r="G62" s="30">
        <f>SUM(G8,G9,G10,G14,G17,G18,G19,G20,G24,G25,G26,G27,G28,G29,G30,G31)</f>
        <v>4278.4889999999996</v>
      </c>
      <c r="H62" s="30">
        <f>SUM(H8,H9,H10,H14,H17,H18,H19,H20,H24,H25,H26,H27,H28,H29,H30,H31)</f>
        <v>4485.4119999999984</v>
      </c>
      <c r="I62" s="31">
        <f>SUM(H62-B62)</f>
        <v>1336.6399999999985</v>
      </c>
      <c r="J62" s="32">
        <f>I62/B62</f>
        <v>0.42449564465131123</v>
      </c>
    </row>
    <row r="63" spans="1:10" s="8" customFormat="1" ht="12.75" customHeight="1" x14ac:dyDescent="0.2">
      <c r="A63" s="30"/>
      <c r="B63" s="45"/>
      <c r="C63" s="45"/>
      <c r="D63" s="45"/>
      <c r="E63" s="26"/>
      <c r="F63" s="26"/>
      <c r="G63" s="26"/>
      <c r="H63" s="26"/>
      <c r="I63" s="46"/>
      <c r="J63" s="47"/>
    </row>
    <row r="64" spans="1:10" s="8" customFormat="1" ht="12.75" customHeight="1" x14ac:dyDescent="0.2">
      <c r="A64" s="30" t="s">
        <v>52</v>
      </c>
      <c r="B64" s="48">
        <f>SUM(B8,B9,B10,B14,B17,B18,B19,B20,B24,B25,B26,B27,B28,B29,B30,B31,B35,B36,B37,B42,B44,B45,B50,B51,B52,B53)</f>
        <v>3960.8020000000006</v>
      </c>
      <c r="C64" s="48">
        <f>SUM(C8,C9,C10,C14,C17,C18,C19,C20,C24,C25,C26,C27,C28,C29,C30,C31,C35,C36,C37,C42,C44,C45,C50,C51,C52,C53)</f>
        <v>4219.380000000001</v>
      </c>
      <c r="D64" s="48">
        <f>SUM(D8,D9,D10,D14,D17,D18,D19,D20,D24,D25,D26,D27,D28,D29,D30,D31,D35,D36,D37,D42,D44,D45,D50,D51,D52,D53)</f>
        <v>4550.7660000000005</v>
      </c>
      <c r="E64" s="48">
        <f>SUM(E8,E9,E10,E14,E17,E18,E19,E20,E24,E25,E26,E27,E28,E29,E30,E31,E35,E36,E37,E42,E44,E45,E50,E51,E52,E53)</f>
        <v>4845.2879999999977</v>
      </c>
      <c r="F64" s="48">
        <f>SUM(F8,F9,F10,F14,F17,F18,F19,F20,F24,F25,F26,F27,F28,F29,F30,F31,F35,F36,F37,F42,F44,F45,F50,F51,F52,F53)</f>
        <v>5111.4460000000017</v>
      </c>
      <c r="G64" s="48">
        <f>SUM(G8,G9,G10,G14,G17,G18,G19,G20,G24,G25,G26,G27,G28,G29,G30,G31,G35,G36,G37,G42,G44,G45,G50,G51,G52,G53)</f>
        <v>5340.7219999999988</v>
      </c>
      <c r="H64" s="48">
        <f>SUM(H8,H9,H10,H14,H17,H18,H19,H20,H24,H25,H26,H27,H28,H29,H30,H31,H35,H36,H37,H42,H44,H45,H50,H51,H52,H53)</f>
        <v>5570.2369999999992</v>
      </c>
      <c r="I64" s="49">
        <f>SUM(H64-B64)</f>
        <v>1609.4349999999986</v>
      </c>
      <c r="J64" s="50">
        <f>I64/B64</f>
        <v>0.40634068554802749</v>
      </c>
    </row>
    <row r="65" spans="1:10" s="44" customFormat="1" ht="12.75" customHeight="1" x14ac:dyDescent="0.2">
      <c r="A65" s="44" t="s">
        <v>53</v>
      </c>
      <c r="I65" s="51"/>
      <c r="J65" s="52"/>
    </row>
    <row r="66" spans="1:10" s="44" customFormat="1" ht="12.75" customHeight="1" x14ac:dyDescent="0.2">
      <c r="A66" s="44" t="s">
        <v>54</v>
      </c>
      <c r="I66" s="51"/>
      <c r="J66" s="52"/>
    </row>
    <row r="67" spans="1:10" s="44" customFormat="1" ht="12.75" customHeight="1" x14ac:dyDescent="0.2">
      <c r="A67" s="44" t="s">
        <v>55</v>
      </c>
      <c r="I67" s="51"/>
      <c r="J67" s="52"/>
    </row>
    <row r="68" spans="1:10" s="44" customFormat="1" ht="12.75" customHeight="1" x14ac:dyDescent="0.2">
      <c r="A68" s="44" t="s">
        <v>56</v>
      </c>
      <c r="I68" s="51"/>
      <c r="J68" s="52"/>
    </row>
    <row r="69" spans="1:10" s="44" customFormat="1" ht="12.75" customHeight="1" x14ac:dyDescent="0.2">
      <c r="A69" s="44" t="s">
        <v>57</v>
      </c>
      <c r="I69" s="51"/>
      <c r="J69" s="52"/>
    </row>
    <row r="70" spans="1:10" s="44" customFormat="1" ht="13.5" customHeight="1" x14ac:dyDescent="0.2">
      <c r="A70" s="44" t="s">
        <v>58</v>
      </c>
      <c r="D70" s="24"/>
      <c r="E70" s="24"/>
      <c r="F70" s="24"/>
      <c r="G70" s="24"/>
      <c r="H70" s="24"/>
      <c r="I70" s="24"/>
      <c r="J70" s="24"/>
    </row>
    <row r="71" spans="1:10" s="44" customFormat="1" ht="13.5" customHeight="1" x14ac:dyDescent="0.2">
      <c r="D71" s="24"/>
      <c r="E71" s="24"/>
      <c r="F71" s="24"/>
      <c r="G71" s="24"/>
      <c r="H71" s="24"/>
      <c r="I71" s="24"/>
      <c r="J71" s="24"/>
    </row>
    <row r="72" spans="1:10" s="44" customFormat="1" ht="9" customHeight="1" x14ac:dyDescent="0.2">
      <c r="I72" s="51"/>
      <c r="J72" s="52"/>
    </row>
    <row r="73" spans="1:10" s="44" customFormat="1" x14ac:dyDescent="0.2">
      <c r="I73" s="51"/>
      <c r="J73" s="52"/>
    </row>
    <row r="74" spans="1:10" s="44" customFormat="1" x14ac:dyDescent="0.2">
      <c r="A74" s="1"/>
      <c r="I74" s="51"/>
      <c r="J74" s="52"/>
    </row>
    <row r="75" spans="1:10" x14ac:dyDescent="0.2">
      <c r="B75" s="23"/>
      <c r="C75" s="23"/>
      <c r="D75" s="23"/>
      <c r="E75" s="23"/>
      <c r="F75" s="23"/>
      <c r="G75" s="23"/>
      <c r="H75" s="23"/>
      <c r="I75" s="51"/>
      <c r="J75" s="52"/>
    </row>
    <row r="76" spans="1:10" x14ac:dyDescent="0.2">
      <c r="A76" s="2"/>
      <c r="I76" s="51"/>
      <c r="J76" s="52"/>
    </row>
    <row r="77" spans="1:10" ht="18.75" x14ac:dyDescent="0.3">
      <c r="A77" s="53"/>
      <c r="B77" s="23"/>
      <c r="C77" s="23"/>
      <c r="D77" s="23"/>
      <c r="E77" s="23"/>
      <c r="F77" s="23"/>
      <c r="G77" s="23"/>
      <c r="H77" s="23"/>
      <c r="I77" s="51"/>
      <c r="J77" s="52"/>
    </row>
    <row r="78" spans="1:10" x14ac:dyDescent="0.2">
      <c r="A78" s="54"/>
    </row>
    <row r="79" spans="1:10" x14ac:dyDescent="0.2">
      <c r="A79" s="2"/>
    </row>
    <row r="81" spans="1:10" ht="15.75" x14ac:dyDescent="0.25">
      <c r="A81" s="55"/>
    </row>
    <row r="89" spans="1:10" x14ac:dyDescent="0.2">
      <c r="B89" s="24"/>
      <c r="C89" s="24"/>
      <c r="D89" s="24"/>
      <c r="E89" s="24"/>
      <c r="F89" s="24"/>
      <c r="G89" s="24"/>
      <c r="H89" s="24"/>
      <c r="I89" s="24"/>
      <c r="J89" s="29"/>
    </row>
    <row r="90" spans="1:10" x14ac:dyDescent="0.2">
      <c r="B90" s="24"/>
      <c r="C90" s="24"/>
      <c r="D90" s="24"/>
      <c r="E90" s="24"/>
      <c r="F90" s="24"/>
      <c r="G90" s="24"/>
      <c r="H90" s="24"/>
      <c r="I90" s="24"/>
      <c r="J90" s="29"/>
    </row>
    <row r="91" spans="1:10" x14ac:dyDescent="0.2">
      <c r="A91" s="44"/>
    </row>
    <row r="92" spans="1:10" x14ac:dyDescent="0.2">
      <c r="A92" s="44"/>
    </row>
    <row r="93" spans="1:10" x14ac:dyDescent="0.2">
      <c r="A93" s="44"/>
    </row>
    <row r="98" spans="1:1" x14ac:dyDescent="0.2">
      <c r="A98" s="44"/>
    </row>
    <row r="104" spans="1:1" x14ac:dyDescent="0.2">
      <c r="A104" s="44" t="s">
        <v>59</v>
      </c>
    </row>
    <row r="105" spans="1:1" x14ac:dyDescent="0.2">
      <c r="A105" s="44" t="s">
        <v>60</v>
      </c>
    </row>
  </sheetData>
  <mergeCells count="2">
    <mergeCell ref="I2:J4"/>
    <mergeCell ref="I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opLeftCell="A31" workbookViewId="0">
      <selection activeCell="L25" sqref="L25"/>
    </sheetView>
  </sheetViews>
  <sheetFormatPr defaultRowHeight="12.75" x14ac:dyDescent="0.2"/>
  <cols>
    <col min="1" max="1" width="29.7109375" style="1" customWidth="1"/>
    <col min="2" max="2" width="10" style="1" bestFit="1" customWidth="1"/>
    <col min="3" max="3" width="10.140625" style="1" bestFit="1" customWidth="1"/>
    <col min="4" max="4" width="10.140625" style="1" customWidth="1"/>
    <col min="5" max="5" width="9.7109375" style="1" customWidth="1"/>
    <col min="6" max="6" width="9.85546875" style="1" bestFit="1" customWidth="1"/>
    <col min="7" max="8" width="9.85546875" style="1" customWidth="1"/>
    <col min="9" max="9" width="9.140625" style="1"/>
    <col min="10" max="10" width="9.85546875" style="1" customWidth="1"/>
    <col min="11" max="12" width="10.140625" style="1" customWidth="1"/>
    <col min="13" max="215" width="9.140625" style="1"/>
    <col min="216" max="216" width="11" style="1" customWidth="1"/>
    <col min="217" max="217" width="0.5703125" style="1" customWidth="1"/>
    <col min="218" max="218" width="26.7109375" style="1" customWidth="1"/>
    <col min="219" max="220" width="0" style="1" hidden="1" customWidth="1"/>
    <col min="221" max="221" width="10" style="1" bestFit="1" customWidth="1"/>
    <col min="222" max="222" width="10.140625" style="1" bestFit="1" customWidth="1"/>
    <col min="223" max="223" width="10.140625" style="1" customWidth="1"/>
    <col min="224" max="224" width="9.7109375" style="1" customWidth="1"/>
    <col min="225" max="225" width="9.85546875" style="1" bestFit="1" customWidth="1"/>
    <col min="226" max="227" width="9.85546875" style="1" customWidth="1"/>
    <col min="228" max="228" width="9.140625" style="1"/>
    <col min="229" max="229" width="9.85546875" style="1" customWidth="1"/>
    <col min="230" max="230" width="11.28515625" style="1" customWidth="1"/>
    <col min="231" max="231" width="12" style="1" customWidth="1"/>
    <col min="232" max="232" width="10.140625" style="1" customWidth="1"/>
    <col min="233" max="233" width="9.85546875" style="1" customWidth="1"/>
    <col min="234" max="236" width="10.140625" style="1" customWidth="1"/>
    <col min="237" max="237" width="28.140625" style="1" bestFit="1" customWidth="1"/>
    <col min="238" max="268" width="10.140625" style="1" customWidth="1"/>
    <col min="269" max="471" width="9.140625" style="1"/>
    <col min="472" max="472" width="11" style="1" customWidth="1"/>
    <col min="473" max="473" width="0.5703125" style="1" customWidth="1"/>
    <col min="474" max="474" width="26.7109375" style="1" customWidth="1"/>
    <col min="475" max="476" width="0" style="1" hidden="1" customWidth="1"/>
    <col min="477" max="477" width="10" style="1" bestFit="1" customWidth="1"/>
    <col min="478" max="478" width="10.140625" style="1" bestFit="1" customWidth="1"/>
    <col min="479" max="479" width="10.140625" style="1" customWidth="1"/>
    <col min="480" max="480" width="9.7109375" style="1" customWidth="1"/>
    <col min="481" max="481" width="9.85546875" style="1" bestFit="1" customWidth="1"/>
    <col min="482" max="483" width="9.85546875" style="1" customWidth="1"/>
    <col min="484" max="484" width="9.140625" style="1"/>
    <col min="485" max="485" width="9.85546875" style="1" customWidth="1"/>
    <col min="486" max="486" width="11.28515625" style="1" customWidth="1"/>
    <col min="487" max="487" width="12" style="1" customWidth="1"/>
    <col min="488" max="488" width="10.140625" style="1" customWidth="1"/>
    <col min="489" max="489" width="9.85546875" style="1" customWidth="1"/>
    <col min="490" max="492" width="10.140625" style="1" customWidth="1"/>
    <col min="493" max="493" width="28.140625" style="1" bestFit="1" customWidth="1"/>
    <col min="494" max="524" width="10.140625" style="1" customWidth="1"/>
    <col min="525" max="727" width="9.140625" style="1"/>
    <col min="728" max="728" width="11" style="1" customWidth="1"/>
    <col min="729" max="729" width="0.5703125" style="1" customWidth="1"/>
    <col min="730" max="730" width="26.7109375" style="1" customWidth="1"/>
    <col min="731" max="732" width="0" style="1" hidden="1" customWidth="1"/>
    <col min="733" max="733" width="10" style="1" bestFit="1" customWidth="1"/>
    <col min="734" max="734" width="10.140625" style="1" bestFit="1" customWidth="1"/>
    <col min="735" max="735" width="10.140625" style="1" customWidth="1"/>
    <col min="736" max="736" width="9.7109375" style="1" customWidth="1"/>
    <col min="737" max="737" width="9.85546875" style="1" bestFit="1" customWidth="1"/>
    <col min="738" max="739" width="9.85546875" style="1" customWidth="1"/>
    <col min="740" max="740" width="9.140625" style="1"/>
    <col min="741" max="741" width="9.85546875" style="1" customWidth="1"/>
    <col min="742" max="742" width="11.28515625" style="1" customWidth="1"/>
    <col min="743" max="743" width="12" style="1" customWidth="1"/>
    <col min="744" max="744" width="10.140625" style="1" customWidth="1"/>
    <col min="745" max="745" width="9.85546875" style="1" customWidth="1"/>
    <col min="746" max="748" width="10.140625" style="1" customWidth="1"/>
    <col min="749" max="749" width="28.140625" style="1" bestFit="1" customWidth="1"/>
    <col min="750" max="780" width="10.140625" style="1" customWidth="1"/>
    <col min="781" max="983" width="9.140625" style="1"/>
    <col min="984" max="984" width="11" style="1" customWidth="1"/>
    <col min="985" max="985" width="0.5703125" style="1" customWidth="1"/>
    <col min="986" max="986" width="26.7109375" style="1" customWidth="1"/>
    <col min="987" max="988" width="0" style="1" hidden="1" customWidth="1"/>
    <col min="989" max="989" width="10" style="1" bestFit="1" customWidth="1"/>
    <col min="990" max="990" width="10.140625" style="1" bestFit="1" customWidth="1"/>
    <col min="991" max="991" width="10.140625" style="1" customWidth="1"/>
    <col min="992" max="992" width="9.7109375" style="1" customWidth="1"/>
    <col min="993" max="993" width="9.85546875" style="1" bestFit="1" customWidth="1"/>
    <col min="994" max="995" width="9.85546875" style="1" customWidth="1"/>
    <col min="996" max="996" width="9.140625" style="1"/>
    <col min="997" max="997" width="9.85546875" style="1" customWidth="1"/>
    <col min="998" max="998" width="11.28515625" style="1" customWidth="1"/>
    <col min="999" max="999" width="12" style="1" customWidth="1"/>
    <col min="1000" max="1000" width="10.140625" style="1" customWidth="1"/>
    <col min="1001" max="1001" width="9.85546875" style="1" customWidth="1"/>
    <col min="1002" max="1004" width="10.140625" style="1" customWidth="1"/>
    <col min="1005" max="1005" width="28.140625" style="1" bestFit="1" customWidth="1"/>
    <col min="1006" max="1036" width="10.140625" style="1" customWidth="1"/>
    <col min="1037" max="1239" width="9.140625" style="1"/>
    <col min="1240" max="1240" width="11" style="1" customWidth="1"/>
    <col min="1241" max="1241" width="0.5703125" style="1" customWidth="1"/>
    <col min="1242" max="1242" width="26.7109375" style="1" customWidth="1"/>
    <col min="1243" max="1244" width="0" style="1" hidden="1" customWidth="1"/>
    <col min="1245" max="1245" width="10" style="1" bestFit="1" customWidth="1"/>
    <col min="1246" max="1246" width="10.140625" style="1" bestFit="1" customWidth="1"/>
    <col min="1247" max="1247" width="10.140625" style="1" customWidth="1"/>
    <col min="1248" max="1248" width="9.7109375" style="1" customWidth="1"/>
    <col min="1249" max="1249" width="9.85546875" style="1" bestFit="1" customWidth="1"/>
    <col min="1250" max="1251" width="9.85546875" style="1" customWidth="1"/>
    <col min="1252" max="1252" width="9.140625" style="1"/>
    <col min="1253" max="1253" width="9.85546875" style="1" customWidth="1"/>
    <col min="1254" max="1254" width="11.28515625" style="1" customWidth="1"/>
    <col min="1255" max="1255" width="12" style="1" customWidth="1"/>
    <col min="1256" max="1256" width="10.140625" style="1" customWidth="1"/>
    <col min="1257" max="1257" width="9.85546875" style="1" customWidth="1"/>
    <col min="1258" max="1260" width="10.140625" style="1" customWidth="1"/>
    <col min="1261" max="1261" width="28.140625" style="1" bestFit="1" customWidth="1"/>
    <col min="1262" max="1292" width="10.140625" style="1" customWidth="1"/>
    <col min="1293" max="1495" width="9.140625" style="1"/>
    <col min="1496" max="1496" width="11" style="1" customWidth="1"/>
    <col min="1497" max="1497" width="0.5703125" style="1" customWidth="1"/>
    <col min="1498" max="1498" width="26.7109375" style="1" customWidth="1"/>
    <col min="1499" max="1500" width="0" style="1" hidden="1" customWidth="1"/>
    <col min="1501" max="1501" width="10" style="1" bestFit="1" customWidth="1"/>
    <col min="1502" max="1502" width="10.140625" style="1" bestFit="1" customWidth="1"/>
    <col min="1503" max="1503" width="10.140625" style="1" customWidth="1"/>
    <col min="1504" max="1504" width="9.7109375" style="1" customWidth="1"/>
    <col min="1505" max="1505" width="9.85546875" style="1" bestFit="1" customWidth="1"/>
    <col min="1506" max="1507" width="9.85546875" style="1" customWidth="1"/>
    <col min="1508" max="1508" width="9.140625" style="1"/>
    <col min="1509" max="1509" width="9.85546875" style="1" customWidth="1"/>
    <col min="1510" max="1510" width="11.28515625" style="1" customWidth="1"/>
    <col min="1511" max="1511" width="12" style="1" customWidth="1"/>
    <col min="1512" max="1512" width="10.140625" style="1" customWidth="1"/>
    <col min="1513" max="1513" width="9.85546875" style="1" customWidth="1"/>
    <col min="1514" max="1516" width="10.140625" style="1" customWidth="1"/>
    <col min="1517" max="1517" width="28.140625" style="1" bestFit="1" customWidth="1"/>
    <col min="1518" max="1548" width="10.140625" style="1" customWidth="1"/>
    <col min="1549" max="1751" width="9.140625" style="1"/>
    <col min="1752" max="1752" width="11" style="1" customWidth="1"/>
    <col min="1753" max="1753" width="0.5703125" style="1" customWidth="1"/>
    <col min="1754" max="1754" width="26.7109375" style="1" customWidth="1"/>
    <col min="1755" max="1756" width="0" style="1" hidden="1" customWidth="1"/>
    <col min="1757" max="1757" width="10" style="1" bestFit="1" customWidth="1"/>
    <col min="1758" max="1758" width="10.140625" style="1" bestFit="1" customWidth="1"/>
    <col min="1759" max="1759" width="10.140625" style="1" customWidth="1"/>
    <col min="1760" max="1760" width="9.7109375" style="1" customWidth="1"/>
    <col min="1761" max="1761" width="9.85546875" style="1" bestFit="1" customWidth="1"/>
    <col min="1762" max="1763" width="9.85546875" style="1" customWidth="1"/>
    <col min="1764" max="1764" width="9.140625" style="1"/>
    <col min="1765" max="1765" width="9.85546875" style="1" customWidth="1"/>
    <col min="1766" max="1766" width="11.28515625" style="1" customWidth="1"/>
    <col min="1767" max="1767" width="12" style="1" customWidth="1"/>
    <col min="1768" max="1768" width="10.140625" style="1" customWidth="1"/>
    <col min="1769" max="1769" width="9.85546875" style="1" customWidth="1"/>
    <col min="1770" max="1772" width="10.140625" style="1" customWidth="1"/>
    <col min="1773" max="1773" width="28.140625" style="1" bestFit="1" customWidth="1"/>
    <col min="1774" max="1804" width="10.140625" style="1" customWidth="1"/>
    <col min="1805" max="2007" width="9.140625" style="1"/>
    <col min="2008" max="2008" width="11" style="1" customWidth="1"/>
    <col min="2009" max="2009" width="0.5703125" style="1" customWidth="1"/>
    <col min="2010" max="2010" width="26.7109375" style="1" customWidth="1"/>
    <col min="2011" max="2012" width="0" style="1" hidden="1" customWidth="1"/>
    <col min="2013" max="2013" width="10" style="1" bestFit="1" customWidth="1"/>
    <col min="2014" max="2014" width="10.140625" style="1" bestFit="1" customWidth="1"/>
    <col min="2015" max="2015" width="10.140625" style="1" customWidth="1"/>
    <col min="2016" max="2016" width="9.7109375" style="1" customWidth="1"/>
    <col min="2017" max="2017" width="9.85546875" style="1" bestFit="1" customWidth="1"/>
    <col min="2018" max="2019" width="9.85546875" style="1" customWidth="1"/>
    <col min="2020" max="2020" width="9.140625" style="1"/>
    <col min="2021" max="2021" width="9.85546875" style="1" customWidth="1"/>
    <col min="2022" max="2022" width="11.28515625" style="1" customWidth="1"/>
    <col min="2023" max="2023" width="12" style="1" customWidth="1"/>
    <col min="2024" max="2024" width="10.140625" style="1" customWidth="1"/>
    <col min="2025" max="2025" width="9.85546875" style="1" customWidth="1"/>
    <col min="2026" max="2028" width="10.140625" style="1" customWidth="1"/>
    <col min="2029" max="2029" width="28.140625" style="1" bestFit="1" customWidth="1"/>
    <col min="2030" max="2060" width="10.140625" style="1" customWidth="1"/>
    <col min="2061" max="2263" width="9.140625" style="1"/>
    <col min="2264" max="2264" width="11" style="1" customWidth="1"/>
    <col min="2265" max="2265" width="0.5703125" style="1" customWidth="1"/>
    <col min="2266" max="2266" width="26.7109375" style="1" customWidth="1"/>
    <col min="2267" max="2268" width="0" style="1" hidden="1" customWidth="1"/>
    <col min="2269" max="2269" width="10" style="1" bestFit="1" customWidth="1"/>
    <col min="2270" max="2270" width="10.140625" style="1" bestFit="1" customWidth="1"/>
    <col min="2271" max="2271" width="10.140625" style="1" customWidth="1"/>
    <col min="2272" max="2272" width="9.7109375" style="1" customWidth="1"/>
    <col min="2273" max="2273" width="9.85546875" style="1" bestFit="1" customWidth="1"/>
    <col min="2274" max="2275" width="9.85546875" style="1" customWidth="1"/>
    <col min="2276" max="2276" width="9.140625" style="1"/>
    <col min="2277" max="2277" width="9.85546875" style="1" customWidth="1"/>
    <col min="2278" max="2278" width="11.28515625" style="1" customWidth="1"/>
    <col min="2279" max="2279" width="12" style="1" customWidth="1"/>
    <col min="2280" max="2280" width="10.140625" style="1" customWidth="1"/>
    <col min="2281" max="2281" width="9.85546875" style="1" customWidth="1"/>
    <col min="2282" max="2284" width="10.140625" style="1" customWidth="1"/>
    <col min="2285" max="2285" width="28.140625" style="1" bestFit="1" customWidth="1"/>
    <col min="2286" max="2316" width="10.140625" style="1" customWidth="1"/>
    <col min="2317" max="2519" width="9.140625" style="1"/>
    <col min="2520" max="2520" width="11" style="1" customWidth="1"/>
    <col min="2521" max="2521" width="0.5703125" style="1" customWidth="1"/>
    <col min="2522" max="2522" width="26.7109375" style="1" customWidth="1"/>
    <col min="2523" max="2524" width="0" style="1" hidden="1" customWidth="1"/>
    <col min="2525" max="2525" width="10" style="1" bestFit="1" customWidth="1"/>
    <col min="2526" max="2526" width="10.140625" style="1" bestFit="1" customWidth="1"/>
    <col min="2527" max="2527" width="10.140625" style="1" customWidth="1"/>
    <col min="2528" max="2528" width="9.7109375" style="1" customWidth="1"/>
    <col min="2529" max="2529" width="9.85546875" style="1" bestFit="1" customWidth="1"/>
    <col min="2530" max="2531" width="9.85546875" style="1" customWidth="1"/>
    <col min="2532" max="2532" width="9.140625" style="1"/>
    <col min="2533" max="2533" width="9.85546875" style="1" customWidth="1"/>
    <col min="2534" max="2534" width="11.28515625" style="1" customWidth="1"/>
    <col min="2535" max="2535" width="12" style="1" customWidth="1"/>
    <col min="2536" max="2536" width="10.140625" style="1" customWidth="1"/>
    <col min="2537" max="2537" width="9.85546875" style="1" customWidth="1"/>
    <col min="2538" max="2540" width="10.140625" style="1" customWidth="1"/>
    <col min="2541" max="2541" width="28.140625" style="1" bestFit="1" customWidth="1"/>
    <col min="2542" max="2572" width="10.140625" style="1" customWidth="1"/>
    <col min="2573" max="2775" width="9.140625" style="1"/>
    <col min="2776" max="2776" width="11" style="1" customWidth="1"/>
    <col min="2777" max="2777" width="0.5703125" style="1" customWidth="1"/>
    <col min="2778" max="2778" width="26.7109375" style="1" customWidth="1"/>
    <col min="2779" max="2780" width="0" style="1" hidden="1" customWidth="1"/>
    <col min="2781" max="2781" width="10" style="1" bestFit="1" customWidth="1"/>
    <col min="2782" max="2782" width="10.140625" style="1" bestFit="1" customWidth="1"/>
    <col min="2783" max="2783" width="10.140625" style="1" customWidth="1"/>
    <col min="2784" max="2784" width="9.7109375" style="1" customWidth="1"/>
    <col min="2785" max="2785" width="9.85546875" style="1" bestFit="1" customWidth="1"/>
    <col min="2786" max="2787" width="9.85546875" style="1" customWidth="1"/>
    <col min="2788" max="2788" width="9.140625" style="1"/>
    <col min="2789" max="2789" width="9.85546875" style="1" customWidth="1"/>
    <col min="2790" max="2790" width="11.28515625" style="1" customWidth="1"/>
    <col min="2791" max="2791" width="12" style="1" customWidth="1"/>
    <col min="2792" max="2792" width="10.140625" style="1" customWidth="1"/>
    <col min="2793" max="2793" width="9.85546875" style="1" customWidth="1"/>
    <col min="2794" max="2796" width="10.140625" style="1" customWidth="1"/>
    <col min="2797" max="2797" width="28.140625" style="1" bestFit="1" customWidth="1"/>
    <col min="2798" max="2828" width="10.140625" style="1" customWidth="1"/>
    <col min="2829" max="3031" width="9.140625" style="1"/>
    <col min="3032" max="3032" width="11" style="1" customWidth="1"/>
    <col min="3033" max="3033" width="0.5703125" style="1" customWidth="1"/>
    <col min="3034" max="3034" width="26.7109375" style="1" customWidth="1"/>
    <col min="3035" max="3036" width="0" style="1" hidden="1" customWidth="1"/>
    <col min="3037" max="3037" width="10" style="1" bestFit="1" customWidth="1"/>
    <col min="3038" max="3038" width="10.140625" style="1" bestFit="1" customWidth="1"/>
    <col min="3039" max="3039" width="10.140625" style="1" customWidth="1"/>
    <col min="3040" max="3040" width="9.7109375" style="1" customWidth="1"/>
    <col min="3041" max="3041" width="9.85546875" style="1" bestFit="1" customWidth="1"/>
    <col min="3042" max="3043" width="9.85546875" style="1" customWidth="1"/>
    <col min="3044" max="3044" width="9.140625" style="1"/>
    <col min="3045" max="3045" width="9.85546875" style="1" customWidth="1"/>
    <col min="3046" max="3046" width="11.28515625" style="1" customWidth="1"/>
    <col min="3047" max="3047" width="12" style="1" customWidth="1"/>
    <col min="3048" max="3048" width="10.140625" style="1" customWidth="1"/>
    <col min="3049" max="3049" width="9.85546875" style="1" customWidth="1"/>
    <col min="3050" max="3052" width="10.140625" style="1" customWidth="1"/>
    <col min="3053" max="3053" width="28.140625" style="1" bestFit="1" customWidth="1"/>
    <col min="3054" max="3084" width="10.140625" style="1" customWidth="1"/>
    <col min="3085" max="3287" width="9.140625" style="1"/>
    <col min="3288" max="3288" width="11" style="1" customWidth="1"/>
    <col min="3289" max="3289" width="0.5703125" style="1" customWidth="1"/>
    <col min="3290" max="3290" width="26.7109375" style="1" customWidth="1"/>
    <col min="3291" max="3292" width="0" style="1" hidden="1" customWidth="1"/>
    <col min="3293" max="3293" width="10" style="1" bestFit="1" customWidth="1"/>
    <col min="3294" max="3294" width="10.140625" style="1" bestFit="1" customWidth="1"/>
    <col min="3295" max="3295" width="10.140625" style="1" customWidth="1"/>
    <col min="3296" max="3296" width="9.7109375" style="1" customWidth="1"/>
    <col min="3297" max="3297" width="9.85546875" style="1" bestFit="1" customWidth="1"/>
    <col min="3298" max="3299" width="9.85546875" style="1" customWidth="1"/>
    <col min="3300" max="3300" width="9.140625" style="1"/>
    <col min="3301" max="3301" width="9.85546875" style="1" customWidth="1"/>
    <col min="3302" max="3302" width="11.28515625" style="1" customWidth="1"/>
    <col min="3303" max="3303" width="12" style="1" customWidth="1"/>
    <col min="3304" max="3304" width="10.140625" style="1" customWidth="1"/>
    <col min="3305" max="3305" width="9.85546875" style="1" customWidth="1"/>
    <col min="3306" max="3308" width="10.140625" style="1" customWidth="1"/>
    <col min="3309" max="3309" width="28.140625" style="1" bestFit="1" customWidth="1"/>
    <col min="3310" max="3340" width="10.140625" style="1" customWidth="1"/>
    <col min="3341" max="3543" width="9.140625" style="1"/>
    <col min="3544" max="3544" width="11" style="1" customWidth="1"/>
    <col min="3545" max="3545" width="0.5703125" style="1" customWidth="1"/>
    <col min="3546" max="3546" width="26.7109375" style="1" customWidth="1"/>
    <col min="3547" max="3548" width="0" style="1" hidden="1" customWidth="1"/>
    <col min="3549" max="3549" width="10" style="1" bestFit="1" customWidth="1"/>
    <col min="3550" max="3550" width="10.140625" style="1" bestFit="1" customWidth="1"/>
    <col min="3551" max="3551" width="10.140625" style="1" customWidth="1"/>
    <col min="3552" max="3552" width="9.7109375" style="1" customWidth="1"/>
    <col min="3553" max="3553" width="9.85546875" style="1" bestFit="1" customWidth="1"/>
    <col min="3554" max="3555" width="9.85546875" style="1" customWidth="1"/>
    <col min="3556" max="3556" width="9.140625" style="1"/>
    <col min="3557" max="3557" width="9.85546875" style="1" customWidth="1"/>
    <col min="3558" max="3558" width="11.28515625" style="1" customWidth="1"/>
    <col min="3559" max="3559" width="12" style="1" customWidth="1"/>
    <col min="3560" max="3560" width="10.140625" style="1" customWidth="1"/>
    <col min="3561" max="3561" width="9.85546875" style="1" customWidth="1"/>
    <col min="3562" max="3564" width="10.140625" style="1" customWidth="1"/>
    <col min="3565" max="3565" width="28.140625" style="1" bestFit="1" customWidth="1"/>
    <col min="3566" max="3596" width="10.140625" style="1" customWidth="1"/>
    <col min="3597" max="3799" width="9.140625" style="1"/>
    <col min="3800" max="3800" width="11" style="1" customWidth="1"/>
    <col min="3801" max="3801" width="0.5703125" style="1" customWidth="1"/>
    <col min="3802" max="3802" width="26.7109375" style="1" customWidth="1"/>
    <col min="3803" max="3804" width="0" style="1" hidden="1" customWidth="1"/>
    <col min="3805" max="3805" width="10" style="1" bestFit="1" customWidth="1"/>
    <col min="3806" max="3806" width="10.140625" style="1" bestFit="1" customWidth="1"/>
    <col min="3807" max="3807" width="10.140625" style="1" customWidth="1"/>
    <col min="3808" max="3808" width="9.7109375" style="1" customWidth="1"/>
    <col min="3809" max="3809" width="9.85546875" style="1" bestFit="1" customWidth="1"/>
    <col min="3810" max="3811" width="9.85546875" style="1" customWidth="1"/>
    <col min="3812" max="3812" width="9.140625" style="1"/>
    <col min="3813" max="3813" width="9.85546875" style="1" customWidth="1"/>
    <col min="3814" max="3814" width="11.28515625" style="1" customWidth="1"/>
    <col min="3815" max="3815" width="12" style="1" customWidth="1"/>
    <col min="3816" max="3816" width="10.140625" style="1" customWidth="1"/>
    <col min="3817" max="3817" width="9.85546875" style="1" customWidth="1"/>
    <col min="3818" max="3820" width="10.140625" style="1" customWidth="1"/>
    <col min="3821" max="3821" width="28.140625" style="1" bestFit="1" customWidth="1"/>
    <col min="3822" max="3852" width="10.140625" style="1" customWidth="1"/>
    <col min="3853" max="4055" width="9.140625" style="1"/>
    <col min="4056" max="4056" width="11" style="1" customWidth="1"/>
    <col min="4057" max="4057" width="0.5703125" style="1" customWidth="1"/>
    <col min="4058" max="4058" width="26.7109375" style="1" customWidth="1"/>
    <col min="4059" max="4060" width="0" style="1" hidden="1" customWidth="1"/>
    <col min="4061" max="4061" width="10" style="1" bestFit="1" customWidth="1"/>
    <col min="4062" max="4062" width="10.140625" style="1" bestFit="1" customWidth="1"/>
    <col min="4063" max="4063" width="10.140625" style="1" customWidth="1"/>
    <col min="4064" max="4064" width="9.7109375" style="1" customWidth="1"/>
    <col min="4065" max="4065" width="9.85546875" style="1" bestFit="1" customWidth="1"/>
    <col min="4066" max="4067" width="9.85546875" style="1" customWidth="1"/>
    <col min="4068" max="4068" width="9.140625" style="1"/>
    <col min="4069" max="4069" width="9.85546875" style="1" customWidth="1"/>
    <col min="4070" max="4070" width="11.28515625" style="1" customWidth="1"/>
    <col min="4071" max="4071" width="12" style="1" customWidth="1"/>
    <col min="4072" max="4072" width="10.140625" style="1" customWidth="1"/>
    <col min="4073" max="4073" width="9.85546875" style="1" customWidth="1"/>
    <col min="4074" max="4076" width="10.140625" style="1" customWidth="1"/>
    <col min="4077" max="4077" width="28.140625" style="1" bestFit="1" customWidth="1"/>
    <col min="4078" max="4108" width="10.140625" style="1" customWidth="1"/>
    <col min="4109" max="4311" width="9.140625" style="1"/>
    <col min="4312" max="4312" width="11" style="1" customWidth="1"/>
    <col min="4313" max="4313" width="0.5703125" style="1" customWidth="1"/>
    <col min="4314" max="4314" width="26.7109375" style="1" customWidth="1"/>
    <col min="4315" max="4316" width="0" style="1" hidden="1" customWidth="1"/>
    <col min="4317" max="4317" width="10" style="1" bestFit="1" customWidth="1"/>
    <col min="4318" max="4318" width="10.140625" style="1" bestFit="1" customWidth="1"/>
    <col min="4319" max="4319" width="10.140625" style="1" customWidth="1"/>
    <col min="4320" max="4320" width="9.7109375" style="1" customWidth="1"/>
    <col min="4321" max="4321" width="9.85546875" style="1" bestFit="1" customWidth="1"/>
    <col min="4322" max="4323" width="9.85546875" style="1" customWidth="1"/>
    <col min="4324" max="4324" width="9.140625" style="1"/>
    <col min="4325" max="4325" width="9.85546875" style="1" customWidth="1"/>
    <col min="4326" max="4326" width="11.28515625" style="1" customWidth="1"/>
    <col min="4327" max="4327" width="12" style="1" customWidth="1"/>
    <col min="4328" max="4328" width="10.140625" style="1" customWidth="1"/>
    <col min="4329" max="4329" width="9.85546875" style="1" customWidth="1"/>
    <col min="4330" max="4332" width="10.140625" style="1" customWidth="1"/>
    <col min="4333" max="4333" width="28.140625" style="1" bestFit="1" customWidth="1"/>
    <col min="4334" max="4364" width="10.140625" style="1" customWidth="1"/>
    <col min="4365" max="4567" width="9.140625" style="1"/>
    <col min="4568" max="4568" width="11" style="1" customWidth="1"/>
    <col min="4569" max="4569" width="0.5703125" style="1" customWidth="1"/>
    <col min="4570" max="4570" width="26.7109375" style="1" customWidth="1"/>
    <col min="4571" max="4572" width="0" style="1" hidden="1" customWidth="1"/>
    <col min="4573" max="4573" width="10" style="1" bestFit="1" customWidth="1"/>
    <col min="4574" max="4574" width="10.140625" style="1" bestFit="1" customWidth="1"/>
    <col min="4575" max="4575" width="10.140625" style="1" customWidth="1"/>
    <col min="4576" max="4576" width="9.7109375" style="1" customWidth="1"/>
    <col min="4577" max="4577" width="9.85546875" style="1" bestFit="1" customWidth="1"/>
    <col min="4578" max="4579" width="9.85546875" style="1" customWidth="1"/>
    <col min="4580" max="4580" width="9.140625" style="1"/>
    <col min="4581" max="4581" width="9.85546875" style="1" customWidth="1"/>
    <col min="4582" max="4582" width="11.28515625" style="1" customWidth="1"/>
    <col min="4583" max="4583" width="12" style="1" customWidth="1"/>
    <col min="4584" max="4584" width="10.140625" style="1" customWidth="1"/>
    <col min="4585" max="4585" width="9.85546875" style="1" customWidth="1"/>
    <col min="4586" max="4588" width="10.140625" style="1" customWidth="1"/>
    <col min="4589" max="4589" width="28.140625" style="1" bestFit="1" customWidth="1"/>
    <col min="4590" max="4620" width="10.140625" style="1" customWidth="1"/>
    <col min="4621" max="4823" width="9.140625" style="1"/>
    <col min="4824" max="4824" width="11" style="1" customWidth="1"/>
    <col min="4825" max="4825" width="0.5703125" style="1" customWidth="1"/>
    <col min="4826" max="4826" width="26.7109375" style="1" customWidth="1"/>
    <col min="4827" max="4828" width="0" style="1" hidden="1" customWidth="1"/>
    <col min="4829" max="4829" width="10" style="1" bestFit="1" customWidth="1"/>
    <col min="4830" max="4830" width="10.140625" style="1" bestFit="1" customWidth="1"/>
    <col min="4831" max="4831" width="10.140625" style="1" customWidth="1"/>
    <col min="4832" max="4832" width="9.7109375" style="1" customWidth="1"/>
    <col min="4833" max="4833" width="9.85546875" style="1" bestFit="1" customWidth="1"/>
    <col min="4834" max="4835" width="9.85546875" style="1" customWidth="1"/>
    <col min="4836" max="4836" width="9.140625" style="1"/>
    <col min="4837" max="4837" width="9.85546875" style="1" customWidth="1"/>
    <col min="4838" max="4838" width="11.28515625" style="1" customWidth="1"/>
    <col min="4839" max="4839" width="12" style="1" customWidth="1"/>
    <col min="4840" max="4840" width="10.140625" style="1" customWidth="1"/>
    <col min="4841" max="4841" width="9.85546875" style="1" customWidth="1"/>
    <col min="4842" max="4844" width="10.140625" style="1" customWidth="1"/>
    <col min="4845" max="4845" width="28.140625" style="1" bestFit="1" customWidth="1"/>
    <col min="4846" max="4876" width="10.140625" style="1" customWidth="1"/>
    <col min="4877" max="5079" width="9.140625" style="1"/>
    <col min="5080" max="5080" width="11" style="1" customWidth="1"/>
    <col min="5081" max="5081" width="0.5703125" style="1" customWidth="1"/>
    <col min="5082" max="5082" width="26.7109375" style="1" customWidth="1"/>
    <col min="5083" max="5084" width="0" style="1" hidden="1" customWidth="1"/>
    <col min="5085" max="5085" width="10" style="1" bestFit="1" customWidth="1"/>
    <col min="5086" max="5086" width="10.140625" style="1" bestFit="1" customWidth="1"/>
    <col min="5087" max="5087" width="10.140625" style="1" customWidth="1"/>
    <col min="5088" max="5088" width="9.7109375" style="1" customWidth="1"/>
    <col min="5089" max="5089" width="9.85546875" style="1" bestFit="1" customWidth="1"/>
    <col min="5090" max="5091" width="9.85546875" style="1" customWidth="1"/>
    <col min="5092" max="5092" width="9.140625" style="1"/>
    <col min="5093" max="5093" width="9.85546875" style="1" customWidth="1"/>
    <col min="5094" max="5094" width="11.28515625" style="1" customWidth="1"/>
    <col min="5095" max="5095" width="12" style="1" customWidth="1"/>
    <col min="5096" max="5096" width="10.140625" style="1" customWidth="1"/>
    <col min="5097" max="5097" width="9.85546875" style="1" customWidth="1"/>
    <col min="5098" max="5100" width="10.140625" style="1" customWidth="1"/>
    <col min="5101" max="5101" width="28.140625" style="1" bestFit="1" customWidth="1"/>
    <col min="5102" max="5132" width="10.140625" style="1" customWidth="1"/>
    <col min="5133" max="5335" width="9.140625" style="1"/>
    <col min="5336" max="5336" width="11" style="1" customWidth="1"/>
    <col min="5337" max="5337" width="0.5703125" style="1" customWidth="1"/>
    <col min="5338" max="5338" width="26.7109375" style="1" customWidth="1"/>
    <col min="5339" max="5340" width="0" style="1" hidden="1" customWidth="1"/>
    <col min="5341" max="5341" width="10" style="1" bestFit="1" customWidth="1"/>
    <col min="5342" max="5342" width="10.140625" style="1" bestFit="1" customWidth="1"/>
    <col min="5343" max="5343" width="10.140625" style="1" customWidth="1"/>
    <col min="5344" max="5344" width="9.7109375" style="1" customWidth="1"/>
    <col min="5345" max="5345" width="9.85546875" style="1" bestFit="1" customWidth="1"/>
    <col min="5346" max="5347" width="9.85546875" style="1" customWidth="1"/>
    <col min="5348" max="5348" width="9.140625" style="1"/>
    <col min="5349" max="5349" width="9.85546875" style="1" customWidth="1"/>
    <col min="5350" max="5350" width="11.28515625" style="1" customWidth="1"/>
    <col min="5351" max="5351" width="12" style="1" customWidth="1"/>
    <col min="5352" max="5352" width="10.140625" style="1" customWidth="1"/>
    <col min="5353" max="5353" width="9.85546875" style="1" customWidth="1"/>
    <col min="5354" max="5356" width="10.140625" style="1" customWidth="1"/>
    <col min="5357" max="5357" width="28.140625" style="1" bestFit="1" customWidth="1"/>
    <col min="5358" max="5388" width="10.140625" style="1" customWidth="1"/>
    <col min="5389" max="5591" width="9.140625" style="1"/>
    <col min="5592" max="5592" width="11" style="1" customWidth="1"/>
    <col min="5593" max="5593" width="0.5703125" style="1" customWidth="1"/>
    <col min="5594" max="5594" width="26.7109375" style="1" customWidth="1"/>
    <col min="5595" max="5596" width="0" style="1" hidden="1" customWidth="1"/>
    <col min="5597" max="5597" width="10" style="1" bestFit="1" customWidth="1"/>
    <col min="5598" max="5598" width="10.140625" style="1" bestFit="1" customWidth="1"/>
    <col min="5599" max="5599" width="10.140625" style="1" customWidth="1"/>
    <col min="5600" max="5600" width="9.7109375" style="1" customWidth="1"/>
    <col min="5601" max="5601" width="9.85546875" style="1" bestFit="1" customWidth="1"/>
    <col min="5602" max="5603" width="9.85546875" style="1" customWidth="1"/>
    <col min="5604" max="5604" width="9.140625" style="1"/>
    <col min="5605" max="5605" width="9.85546875" style="1" customWidth="1"/>
    <col min="5606" max="5606" width="11.28515625" style="1" customWidth="1"/>
    <col min="5607" max="5607" width="12" style="1" customWidth="1"/>
    <col min="5608" max="5608" width="10.140625" style="1" customWidth="1"/>
    <col min="5609" max="5609" width="9.85546875" style="1" customWidth="1"/>
    <col min="5610" max="5612" width="10.140625" style="1" customWidth="1"/>
    <col min="5613" max="5613" width="28.140625" style="1" bestFit="1" customWidth="1"/>
    <col min="5614" max="5644" width="10.140625" style="1" customWidth="1"/>
    <col min="5645" max="5847" width="9.140625" style="1"/>
    <col min="5848" max="5848" width="11" style="1" customWidth="1"/>
    <col min="5849" max="5849" width="0.5703125" style="1" customWidth="1"/>
    <col min="5850" max="5850" width="26.7109375" style="1" customWidth="1"/>
    <col min="5851" max="5852" width="0" style="1" hidden="1" customWidth="1"/>
    <col min="5853" max="5853" width="10" style="1" bestFit="1" customWidth="1"/>
    <col min="5854" max="5854" width="10.140625" style="1" bestFit="1" customWidth="1"/>
    <col min="5855" max="5855" width="10.140625" style="1" customWidth="1"/>
    <col min="5856" max="5856" width="9.7109375" style="1" customWidth="1"/>
    <col min="5857" max="5857" width="9.85546875" style="1" bestFit="1" customWidth="1"/>
    <col min="5858" max="5859" width="9.85546875" style="1" customWidth="1"/>
    <col min="5860" max="5860" width="9.140625" style="1"/>
    <col min="5861" max="5861" width="9.85546875" style="1" customWidth="1"/>
    <col min="5862" max="5862" width="11.28515625" style="1" customWidth="1"/>
    <col min="5863" max="5863" width="12" style="1" customWidth="1"/>
    <col min="5864" max="5864" width="10.140625" style="1" customWidth="1"/>
    <col min="5865" max="5865" width="9.85546875" style="1" customWidth="1"/>
    <col min="5866" max="5868" width="10.140625" style="1" customWidth="1"/>
    <col min="5869" max="5869" width="28.140625" style="1" bestFit="1" customWidth="1"/>
    <col min="5870" max="5900" width="10.140625" style="1" customWidth="1"/>
    <col min="5901" max="6103" width="9.140625" style="1"/>
    <col min="6104" max="6104" width="11" style="1" customWidth="1"/>
    <col min="6105" max="6105" width="0.5703125" style="1" customWidth="1"/>
    <col min="6106" max="6106" width="26.7109375" style="1" customWidth="1"/>
    <col min="6107" max="6108" width="0" style="1" hidden="1" customWidth="1"/>
    <col min="6109" max="6109" width="10" style="1" bestFit="1" customWidth="1"/>
    <col min="6110" max="6110" width="10.140625" style="1" bestFit="1" customWidth="1"/>
    <col min="6111" max="6111" width="10.140625" style="1" customWidth="1"/>
    <col min="6112" max="6112" width="9.7109375" style="1" customWidth="1"/>
    <col min="6113" max="6113" width="9.85546875" style="1" bestFit="1" customWidth="1"/>
    <col min="6114" max="6115" width="9.85546875" style="1" customWidth="1"/>
    <col min="6116" max="6116" width="9.140625" style="1"/>
    <col min="6117" max="6117" width="9.85546875" style="1" customWidth="1"/>
    <col min="6118" max="6118" width="11.28515625" style="1" customWidth="1"/>
    <col min="6119" max="6119" width="12" style="1" customWidth="1"/>
    <col min="6120" max="6120" width="10.140625" style="1" customWidth="1"/>
    <col min="6121" max="6121" width="9.85546875" style="1" customWidth="1"/>
    <col min="6122" max="6124" width="10.140625" style="1" customWidth="1"/>
    <col min="6125" max="6125" width="28.140625" style="1" bestFit="1" customWidth="1"/>
    <col min="6126" max="6156" width="10.140625" style="1" customWidth="1"/>
    <col min="6157" max="6359" width="9.140625" style="1"/>
    <col min="6360" max="6360" width="11" style="1" customWidth="1"/>
    <col min="6361" max="6361" width="0.5703125" style="1" customWidth="1"/>
    <col min="6362" max="6362" width="26.7109375" style="1" customWidth="1"/>
    <col min="6363" max="6364" width="0" style="1" hidden="1" customWidth="1"/>
    <col min="6365" max="6365" width="10" style="1" bestFit="1" customWidth="1"/>
    <col min="6366" max="6366" width="10.140625" style="1" bestFit="1" customWidth="1"/>
    <col min="6367" max="6367" width="10.140625" style="1" customWidth="1"/>
    <col min="6368" max="6368" width="9.7109375" style="1" customWidth="1"/>
    <col min="6369" max="6369" width="9.85546875" style="1" bestFit="1" customWidth="1"/>
    <col min="6370" max="6371" width="9.85546875" style="1" customWidth="1"/>
    <col min="6372" max="6372" width="9.140625" style="1"/>
    <col min="6373" max="6373" width="9.85546875" style="1" customWidth="1"/>
    <col min="6374" max="6374" width="11.28515625" style="1" customWidth="1"/>
    <col min="6375" max="6375" width="12" style="1" customWidth="1"/>
    <col min="6376" max="6376" width="10.140625" style="1" customWidth="1"/>
    <col min="6377" max="6377" width="9.85546875" style="1" customWidth="1"/>
    <col min="6378" max="6380" width="10.140625" style="1" customWidth="1"/>
    <col min="6381" max="6381" width="28.140625" style="1" bestFit="1" customWidth="1"/>
    <col min="6382" max="6412" width="10.140625" style="1" customWidth="1"/>
    <col min="6413" max="6615" width="9.140625" style="1"/>
    <col min="6616" max="6616" width="11" style="1" customWidth="1"/>
    <col min="6617" max="6617" width="0.5703125" style="1" customWidth="1"/>
    <col min="6618" max="6618" width="26.7109375" style="1" customWidth="1"/>
    <col min="6619" max="6620" width="0" style="1" hidden="1" customWidth="1"/>
    <col min="6621" max="6621" width="10" style="1" bestFit="1" customWidth="1"/>
    <col min="6622" max="6622" width="10.140625" style="1" bestFit="1" customWidth="1"/>
    <col min="6623" max="6623" width="10.140625" style="1" customWidth="1"/>
    <col min="6624" max="6624" width="9.7109375" style="1" customWidth="1"/>
    <col min="6625" max="6625" width="9.85546875" style="1" bestFit="1" customWidth="1"/>
    <col min="6626" max="6627" width="9.85546875" style="1" customWidth="1"/>
    <col min="6628" max="6628" width="9.140625" style="1"/>
    <col min="6629" max="6629" width="9.85546875" style="1" customWidth="1"/>
    <col min="6630" max="6630" width="11.28515625" style="1" customWidth="1"/>
    <col min="6631" max="6631" width="12" style="1" customWidth="1"/>
    <col min="6632" max="6632" width="10.140625" style="1" customWidth="1"/>
    <col min="6633" max="6633" width="9.85546875" style="1" customWidth="1"/>
    <col min="6634" max="6636" width="10.140625" style="1" customWidth="1"/>
    <col min="6637" max="6637" width="28.140625" style="1" bestFit="1" customWidth="1"/>
    <col min="6638" max="6668" width="10.140625" style="1" customWidth="1"/>
    <col min="6669" max="6871" width="9.140625" style="1"/>
    <col min="6872" max="6872" width="11" style="1" customWidth="1"/>
    <col min="6873" max="6873" width="0.5703125" style="1" customWidth="1"/>
    <col min="6874" max="6874" width="26.7109375" style="1" customWidth="1"/>
    <col min="6875" max="6876" width="0" style="1" hidden="1" customWidth="1"/>
    <col min="6877" max="6877" width="10" style="1" bestFit="1" customWidth="1"/>
    <col min="6878" max="6878" width="10.140625" style="1" bestFit="1" customWidth="1"/>
    <col min="6879" max="6879" width="10.140625" style="1" customWidth="1"/>
    <col min="6880" max="6880" width="9.7109375" style="1" customWidth="1"/>
    <col min="6881" max="6881" width="9.85546875" style="1" bestFit="1" customWidth="1"/>
    <col min="6882" max="6883" width="9.85546875" style="1" customWidth="1"/>
    <col min="6884" max="6884" width="9.140625" style="1"/>
    <col min="6885" max="6885" width="9.85546875" style="1" customWidth="1"/>
    <col min="6886" max="6886" width="11.28515625" style="1" customWidth="1"/>
    <col min="6887" max="6887" width="12" style="1" customWidth="1"/>
    <col min="6888" max="6888" width="10.140625" style="1" customWidth="1"/>
    <col min="6889" max="6889" width="9.85546875" style="1" customWidth="1"/>
    <col min="6890" max="6892" width="10.140625" style="1" customWidth="1"/>
    <col min="6893" max="6893" width="28.140625" style="1" bestFit="1" customWidth="1"/>
    <col min="6894" max="6924" width="10.140625" style="1" customWidth="1"/>
    <col min="6925" max="7127" width="9.140625" style="1"/>
    <col min="7128" max="7128" width="11" style="1" customWidth="1"/>
    <col min="7129" max="7129" width="0.5703125" style="1" customWidth="1"/>
    <col min="7130" max="7130" width="26.7109375" style="1" customWidth="1"/>
    <col min="7131" max="7132" width="0" style="1" hidden="1" customWidth="1"/>
    <col min="7133" max="7133" width="10" style="1" bestFit="1" customWidth="1"/>
    <col min="7134" max="7134" width="10.140625" style="1" bestFit="1" customWidth="1"/>
    <col min="7135" max="7135" width="10.140625" style="1" customWidth="1"/>
    <col min="7136" max="7136" width="9.7109375" style="1" customWidth="1"/>
    <col min="7137" max="7137" width="9.85546875" style="1" bestFit="1" customWidth="1"/>
    <col min="7138" max="7139" width="9.85546875" style="1" customWidth="1"/>
    <col min="7140" max="7140" width="9.140625" style="1"/>
    <col min="7141" max="7141" width="9.85546875" style="1" customWidth="1"/>
    <col min="7142" max="7142" width="11.28515625" style="1" customWidth="1"/>
    <col min="7143" max="7143" width="12" style="1" customWidth="1"/>
    <col min="7144" max="7144" width="10.140625" style="1" customWidth="1"/>
    <col min="7145" max="7145" width="9.85546875" style="1" customWidth="1"/>
    <col min="7146" max="7148" width="10.140625" style="1" customWidth="1"/>
    <col min="7149" max="7149" width="28.140625" style="1" bestFit="1" customWidth="1"/>
    <col min="7150" max="7180" width="10.140625" style="1" customWidth="1"/>
    <col min="7181" max="7383" width="9.140625" style="1"/>
    <col min="7384" max="7384" width="11" style="1" customWidth="1"/>
    <col min="7385" max="7385" width="0.5703125" style="1" customWidth="1"/>
    <col min="7386" max="7386" width="26.7109375" style="1" customWidth="1"/>
    <col min="7387" max="7388" width="0" style="1" hidden="1" customWidth="1"/>
    <col min="7389" max="7389" width="10" style="1" bestFit="1" customWidth="1"/>
    <col min="7390" max="7390" width="10.140625" style="1" bestFit="1" customWidth="1"/>
    <col min="7391" max="7391" width="10.140625" style="1" customWidth="1"/>
    <col min="7392" max="7392" width="9.7109375" style="1" customWidth="1"/>
    <col min="7393" max="7393" width="9.85546875" style="1" bestFit="1" customWidth="1"/>
    <col min="7394" max="7395" width="9.85546875" style="1" customWidth="1"/>
    <col min="7396" max="7396" width="9.140625" style="1"/>
    <col min="7397" max="7397" width="9.85546875" style="1" customWidth="1"/>
    <col min="7398" max="7398" width="11.28515625" style="1" customWidth="1"/>
    <col min="7399" max="7399" width="12" style="1" customWidth="1"/>
    <col min="7400" max="7400" width="10.140625" style="1" customWidth="1"/>
    <col min="7401" max="7401" width="9.85546875" style="1" customWidth="1"/>
    <col min="7402" max="7404" width="10.140625" style="1" customWidth="1"/>
    <col min="7405" max="7405" width="28.140625" style="1" bestFit="1" customWidth="1"/>
    <col min="7406" max="7436" width="10.140625" style="1" customWidth="1"/>
    <col min="7437" max="7639" width="9.140625" style="1"/>
    <col min="7640" max="7640" width="11" style="1" customWidth="1"/>
    <col min="7641" max="7641" width="0.5703125" style="1" customWidth="1"/>
    <col min="7642" max="7642" width="26.7109375" style="1" customWidth="1"/>
    <col min="7643" max="7644" width="0" style="1" hidden="1" customWidth="1"/>
    <col min="7645" max="7645" width="10" style="1" bestFit="1" customWidth="1"/>
    <col min="7646" max="7646" width="10.140625" style="1" bestFit="1" customWidth="1"/>
    <col min="7647" max="7647" width="10.140625" style="1" customWidth="1"/>
    <col min="7648" max="7648" width="9.7109375" style="1" customWidth="1"/>
    <col min="7649" max="7649" width="9.85546875" style="1" bestFit="1" customWidth="1"/>
    <col min="7650" max="7651" width="9.85546875" style="1" customWidth="1"/>
    <col min="7652" max="7652" width="9.140625" style="1"/>
    <col min="7653" max="7653" width="9.85546875" style="1" customWidth="1"/>
    <col min="7654" max="7654" width="11.28515625" style="1" customWidth="1"/>
    <col min="7655" max="7655" width="12" style="1" customWidth="1"/>
    <col min="7656" max="7656" width="10.140625" style="1" customWidth="1"/>
    <col min="7657" max="7657" width="9.85546875" style="1" customWidth="1"/>
    <col min="7658" max="7660" width="10.140625" style="1" customWidth="1"/>
    <col min="7661" max="7661" width="28.140625" style="1" bestFit="1" customWidth="1"/>
    <col min="7662" max="7692" width="10.140625" style="1" customWidth="1"/>
    <col min="7693" max="7895" width="9.140625" style="1"/>
    <col min="7896" max="7896" width="11" style="1" customWidth="1"/>
    <col min="7897" max="7897" width="0.5703125" style="1" customWidth="1"/>
    <col min="7898" max="7898" width="26.7109375" style="1" customWidth="1"/>
    <col min="7899" max="7900" width="0" style="1" hidden="1" customWidth="1"/>
    <col min="7901" max="7901" width="10" style="1" bestFit="1" customWidth="1"/>
    <col min="7902" max="7902" width="10.140625" style="1" bestFit="1" customWidth="1"/>
    <col min="7903" max="7903" width="10.140625" style="1" customWidth="1"/>
    <col min="7904" max="7904" width="9.7109375" style="1" customWidth="1"/>
    <col min="7905" max="7905" width="9.85546875" style="1" bestFit="1" customWidth="1"/>
    <col min="7906" max="7907" width="9.85546875" style="1" customWidth="1"/>
    <col min="7908" max="7908" width="9.140625" style="1"/>
    <col min="7909" max="7909" width="9.85546875" style="1" customWidth="1"/>
    <col min="7910" max="7910" width="11.28515625" style="1" customWidth="1"/>
    <col min="7911" max="7911" width="12" style="1" customWidth="1"/>
    <col min="7912" max="7912" width="10.140625" style="1" customWidth="1"/>
    <col min="7913" max="7913" width="9.85546875" style="1" customWidth="1"/>
    <col min="7914" max="7916" width="10.140625" style="1" customWidth="1"/>
    <col min="7917" max="7917" width="28.140625" style="1" bestFit="1" customWidth="1"/>
    <col min="7918" max="7948" width="10.140625" style="1" customWidth="1"/>
    <col min="7949" max="8151" width="9.140625" style="1"/>
    <col min="8152" max="8152" width="11" style="1" customWidth="1"/>
    <col min="8153" max="8153" width="0.5703125" style="1" customWidth="1"/>
    <col min="8154" max="8154" width="26.7109375" style="1" customWidth="1"/>
    <col min="8155" max="8156" width="0" style="1" hidden="1" customWidth="1"/>
    <col min="8157" max="8157" width="10" style="1" bestFit="1" customWidth="1"/>
    <col min="8158" max="8158" width="10.140625" style="1" bestFit="1" customWidth="1"/>
    <col min="8159" max="8159" width="10.140625" style="1" customWidth="1"/>
    <col min="8160" max="8160" width="9.7109375" style="1" customWidth="1"/>
    <col min="8161" max="8161" width="9.85546875" style="1" bestFit="1" customWidth="1"/>
    <col min="8162" max="8163" width="9.85546875" style="1" customWidth="1"/>
    <col min="8164" max="8164" width="9.140625" style="1"/>
    <col min="8165" max="8165" width="9.85546875" style="1" customWidth="1"/>
    <col min="8166" max="8166" width="11.28515625" style="1" customWidth="1"/>
    <col min="8167" max="8167" width="12" style="1" customWidth="1"/>
    <col min="8168" max="8168" width="10.140625" style="1" customWidth="1"/>
    <col min="8169" max="8169" width="9.85546875" style="1" customWidth="1"/>
    <col min="8170" max="8172" width="10.140625" style="1" customWidth="1"/>
    <col min="8173" max="8173" width="28.140625" style="1" bestFit="1" customWidth="1"/>
    <col min="8174" max="8204" width="10.140625" style="1" customWidth="1"/>
    <col min="8205" max="8407" width="9.140625" style="1"/>
    <col min="8408" max="8408" width="11" style="1" customWidth="1"/>
    <col min="8409" max="8409" width="0.5703125" style="1" customWidth="1"/>
    <col min="8410" max="8410" width="26.7109375" style="1" customWidth="1"/>
    <col min="8411" max="8412" width="0" style="1" hidden="1" customWidth="1"/>
    <col min="8413" max="8413" width="10" style="1" bestFit="1" customWidth="1"/>
    <col min="8414" max="8414" width="10.140625" style="1" bestFit="1" customWidth="1"/>
    <col min="8415" max="8415" width="10.140625" style="1" customWidth="1"/>
    <col min="8416" max="8416" width="9.7109375" style="1" customWidth="1"/>
    <col min="8417" max="8417" width="9.85546875" style="1" bestFit="1" customWidth="1"/>
    <col min="8418" max="8419" width="9.85546875" style="1" customWidth="1"/>
    <col min="8420" max="8420" width="9.140625" style="1"/>
    <col min="8421" max="8421" width="9.85546875" style="1" customWidth="1"/>
    <col min="8422" max="8422" width="11.28515625" style="1" customWidth="1"/>
    <col min="8423" max="8423" width="12" style="1" customWidth="1"/>
    <col min="8424" max="8424" width="10.140625" style="1" customWidth="1"/>
    <col min="8425" max="8425" width="9.85546875" style="1" customWidth="1"/>
    <col min="8426" max="8428" width="10.140625" style="1" customWidth="1"/>
    <col min="8429" max="8429" width="28.140625" style="1" bestFit="1" customWidth="1"/>
    <col min="8430" max="8460" width="10.140625" style="1" customWidth="1"/>
    <col min="8461" max="8663" width="9.140625" style="1"/>
    <col min="8664" max="8664" width="11" style="1" customWidth="1"/>
    <col min="8665" max="8665" width="0.5703125" style="1" customWidth="1"/>
    <col min="8666" max="8666" width="26.7109375" style="1" customWidth="1"/>
    <col min="8667" max="8668" width="0" style="1" hidden="1" customWidth="1"/>
    <col min="8669" max="8669" width="10" style="1" bestFit="1" customWidth="1"/>
    <col min="8670" max="8670" width="10.140625" style="1" bestFit="1" customWidth="1"/>
    <col min="8671" max="8671" width="10.140625" style="1" customWidth="1"/>
    <col min="8672" max="8672" width="9.7109375" style="1" customWidth="1"/>
    <col min="8673" max="8673" width="9.85546875" style="1" bestFit="1" customWidth="1"/>
    <col min="8674" max="8675" width="9.85546875" style="1" customWidth="1"/>
    <col min="8676" max="8676" width="9.140625" style="1"/>
    <col min="8677" max="8677" width="9.85546875" style="1" customWidth="1"/>
    <col min="8678" max="8678" width="11.28515625" style="1" customWidth="1"/>
    <col min="8679" max="8679" width="12" style="1" customWidth="1"/>
    <col min="8680" max="8680" width="10.140625" style="1" customWidth="1"/>
    <col min="8681" max="8681" width="9.85546875" style="1" customWidth="1"/>
    <col min="8682" max="8684" width="10.140625" style="1" customWidth="1"/>
    <col min="8685" max="8685" width="28.140625" style="1" bestFit="1" customWidth="1"/>
    <col min="8686" max="8716" width="10.140625" style="1" customWidth="1"/>
    <col min="8717" max="8919" width="9.140625" style="1"/>
    <col min="8920" max="8920" width="11" style="1" customWidth="1"/>
    <col min="8921" max="8921" width="0.5703125" style="1" customWidth="1"/>
    <col min="8922" max="8922" width="26.7109375" style="1" customWidth="1"/>
    <col min="8923" max="8924" width="0" style="1" hidden="1" customWidth="1"/>
    <col min="8925" max="8925" width="10" style="1" bestFit="1" customWidth="1"/>
    <col min="8926" max="8926" width="10.140625" style="1" bestFit="1" customWidth="1"/>
    <col min="8927" max="8927" width="10.140625" style="1" customWidth="1"/>
    <col min="8928" max="8928" width="9.7109375" style="1" customWidth="1"/>
    <col min="8929" max="8929" width="9.85546875" style="1" bestFit="1" customWidth="1"/>
    <col min="8930" max="8931" width="9.85546875" style="1" customWidth="1"/>
    <col min="8932" max="8932" width="9.140625" style="1"/>
    <col min="8933" max="8933" width="9.85546875" style="1" customWidth="1"/>
    <col min="8934" max="8934" width="11.28515625" style="1" customWidth="1"/>
    <col min="8935" max="8935" width="12" style="1" customWidth="1"/>
    <col min="8936" max="8936" width="10.140625" style="1" customWidth="1"/>
    <col min="8937" max="8937" width="9.85546875" style="1" customWidth="1"/>
    <col min="8938" max="8940" width="10.140625" style="1" customWidth="1"/>
    <col min="8941" max="8941" width="28.140625" style="1" bestFit="1" customWidth="1"/>
    <col min="8942" max="8972" width="10.140625" style="1" customWidth="1"/>
    <col min="8973" max="9175" width="9.140625" style="1"/>
    <col min="9176" max="9176" width="11" style="1" customWidth="1"/>
    <col min="9177" max="9177" width="0.5703125" style="1" customWidth="1"/>
    <col min="9178" max="9178" width="26.7109375" style="1" customWidth="1"/>
    <col min="9179" max="9180" width="0" style="1" hidden="1" customWidth="1"/>
    <col min="9181" max="9181" width="10" style="1" bestFit="1" customWidth="1"/>
    <col min="9182" max="9182" width="10.140625" style="1" bestFit="1" customWidth="1"/>
    <col min="9183" max="9183" width="10.140625" style="1" customWidth="1"/>
    <col min="9184" max="9184" width="9.7109375" style="1" customWidth="1"/>
    <col min="9185" max="9185" width="9.85546875" style="1" bestFit="1" customWidth="1"/>
    <col min="9186" max="9187" width="9.85546875" style="1" customWidth="1"/>
    <col min="9188" max="9188" width="9.140625" style="1"/>
    <col min="9189" max="9189" width="9.85546875" style="1" customWidth="1"/>
    <col min="9190" max="9190" width="11.28515625" style="1" customWidth="1"/>
    <col min="9191" max="9191" width="12" style="1" customWidth="1"/>
    <col min="9192" max="9192" width="10.140625" style="1" customWidth="1"/>
    <col min="9193" max="9193" width="9.85546875" style="1" customWidth="1"/>
    <col min="9194" max="9196" width="10.140625" style="1" customWidth="1"/>
    <col min="9197" max="9197" width="28.140625" style="1" bestFit="1" customWidth="1"/>
    <col min="9198" max="9228" width="10.140625" style="1" customWidth="1"/>
    <col min="9229" max="9431" width="9.140625" style="1"/>
    <col min="9432" max="9432" width="11" style="1" customWidth="1"/>
    <col min="9433" max="9433" width="0.5703125" style="1" customWidth="1"/>
    <col min="9434" max="9434" width="26.7109375" style="1" customWidth="1"/>
    <col min="9435" max="9436" width="0" style="1" hidden="1" customWidth="1"/>
    <col min="9437" max="9437" width="10" style="1" bestFit="1" customWidth="1"/>
    <col min="9438" max="9438" width="10.140625" style="1" bestFit="1" customWidth="1"/>
    <col min="9439" max="9439" width="10.140625" style="1" customWidth="1"/>
    <col min="9440" max="9440" width="9.7109375" style="1" customWidth="1"/>
    <col min="9441" max="9441" width="9.85546875" style="1" bestFit="1" customWidth="1"/>
    <col min="9442" max="9443" width="9.85546875" style="1" customWidth="1"/>
    <col min="9444" max="9444" width="9.140625" style="1"/>
    <col min="9445" max="9445" width="9.85546875" style="1" customWidth="1"/>
    <col min="9446" max="9446" width="11.28515625" style="1" customWidth="1"/>
    <col min="9447" max="9447" width="12" style="1" customWidth="1"/>
    <col min="9448" max="9448" width="10.140625" style="1" customWidth="1"/>
    <col min="9449" max="9449" width="9.85546875" style="1" customWidth="1"/>
    <col min="9450" max="9452" width="10.140625" style="1" customWidth="1"/>
    <col min="9453" max="9453" width="28.140625" style="1" bestFit="1" customWidth="1"/>
    <col min="9454" max="9484" width="10.140625" style="1" customWidth="1"/>
    <col min="9485" max="9687" width="9.140625" style="1"/>
    <col min="9688" max="9688" width="11" style="1" customWidth="1"/>
    <col min="9689" max="9689" width="0.5703125" style="1" customWidth="1"/>
    <col min="9690" max="9690" width="26.7109375" style="1" customWidth="1"/>
    <col min="9691" max="9692" width="0" style="1" hidden="1" customWidth="1"/>
    <col min="9693" max="9693" width="10" style="1" bestFit="1" customWidth="1"/>
    <col min="9694" max="9694" width="10.140625" style="1" bestFit="1" customWidth="1"/>
    <col min="9695" max="9695" width="10.140625" style="1" customWidth="1"/>
    <col min="9696" max="9696" width="9.7109375" style="1" customWidth="1"/>
    <col min="9697" max="9697" width="9.85546875" style="1" bestFit="1" customWidth="1"/>
    <col min="9698" max="9699" width="9.85546875" style="1" customWidth="1"/>
    <col min="9700" max="9700" width="9.140625" style="1"/>
    <col min="9701" max="9701" width="9.85546875" style="1" customWidth="1"/>
    <col min="9702" max="9702" width="11.28515625" style="1" customWidth="1"/>
    <col min="9703" max="9703" width="12" style="1" customWidth="1"/>
    <col min="9704" max="9704" width="10.140625" style="1" customWidth="1"/>
    <col min="9705" max="9705" width="9.85546875" style="1" customWidth="1"/>
    <col min="9706" max="9708" width="10.140625" style="1" customWidth="1"/>
    <col min="9709" max="9709" width="28.140625" style="1" bestFit="1" customWidth="1"/>
    <col min="9710" max="9740" width="10.140625" style="1" customWidth="1"/>
    <col min="9741" max="9943" width="9.140625" style="1"/>
    <col min="9944" max="9944" width="11" style="1" customWidth="1"/>
    <col min="9945" max="9945" width="0.5703125" style="1" customWidth="1"/>
    <col min="9946" max="9946" width="26.7109375" style="1" customWidth="1"/>
    <col min="9947" max="9948" width="0" style="1" hidden="1" customWidth="1"/>
    <col min="9949" max="9949" width="10" style="1" bestFit="1" customWidth="1"/>
    <col min="9950" max="9950" width="10.140625" style="1" bestFit="1" customWidth="1"/>
    <col min="9951" max="9951" width="10.140625" style="1" customWidth="1"/>
    <col min="9952" max="9952" width="9.7109375" style="1" customWidth="1"/>
    <col min="9953" max="9953" width="9.85546875" style="1" bestFit="1" customWidth="1"/>
    <col min="9954" max="9955" width="9.85546875" style="1" customWidth="1"/>
    <col min="9956" max="9956" width="9.140625" style="1"/>
    <col min="9957" max="9957" width="9.85546875" style="1" customWidth="1"/>
    <col min="9958" max="9958" width="11.28515625" style="1" customWidth="1"/>
    <col min="9959" max="9959" width="12" style="1" customWidth="1"/>
    <col min="9960" max="9960" width="10.140625" style="1" customWidth="1"/>
    <col min="9961" max="9961" width="9.85546875" style="1" customWidth="1"/>
    <col min="9962" max="9964" width="10.140625" style="1" customWidth="1"/>
    <col min="9965" max="9965" width="28.140625" style="1" bestFit="1" customWidth="1"/>
    <col min="9966" max="9996" width="10.140625" style="1" customWidth="1"/>
    <col min="9997" max="10199" width="9.140625" style="1"/>
    <col min="10200" max="10200" width="11" style="1" customWidth="1"/>
    <col min="10201" max="10201" width="0.5703125" style="1" customWidth="1"/>
    <col min="10202" max="10202" width="26.7109375" style="1" customWidth="1"/>
    <col min="10203" max="10204" width="0" style="1" hidden="1" customWidth="1"/>
    <col min="10205" max="10205" width="10" style="1" bestFit="1" customWidth="1"/>
    <col min="10206" max="10206" width="10.140625" style="1" bestFit="1" customWidth="1"/>
    <col min="10207" max="10207" width="10.140625" style="1" customWidth="1"/>
    <col min="10208" max="10208" width="9.7109375" style="1" customWidth="1"/>
    <col min="10209" max="10209" width="9.85546875" style="1" bestFit="1" customWidth="1"/>
    <col min="10210" max="10211" width="9.85546875" style="1" customWidth="1"/>
    <col min="10212" max="10212" width="9.140625" style="1"/>
    <col min="10213" max="10213" width="9.85546875" style="1" customWidth="1"/>
    <col min="10214" max="10214" width="11.28515625" style="1" customWidth="1"/>
    <col min="10215" max="10215" width="12" style="1" customWidth="1"/>
    <col min="10216" max="10216" width="10.140625" style="1" customWidth="1"/>
    <col min="10217" max="10217" width="9.85546875" style="1" customWidth="1"/>
    <col min="10218" max="10220" width="10.140625" style="1" customWidth="1"/>
    <col min="10221" max="10221" width="28.140625" style="1" bestFit="1" customWidth="1"/>
    <col min="10222" max="10252" width="10.140625" style="1" customWidth="1"/>
    <col min="10253" max="10455" width="9.140625" style="1"/>
    <col min="10456" max="10456" width="11" style="1" customWidth="1"/>
    <col min="10457" max="10457" width="0.5703125" style="1" customWidth="1"/>
    <col min="10458" max="10458" width="26.7109375" style="1" customWidth="1"/>
    <col min="10459" max="10460" width="0" style="1" hidden="1" customWidth="1"/>
    <col min="10461" max="10461" width="10" style="1" bestFit="1" customWidth="1"/>
    <col min="10462" max="10462" width="10.140625" style="1" bestFit="1" customWidth="1"/>
    <col min="10463" max="10463" width="10.140625" style="1" customWidth="1"/>
    <col min="10464" max="10464" width="9.7109375" style="1" customWidth="1"/>
    <col min="10465" max="10465" width="9.85546875" style="1" bestFit="1" customWidth="1"/>
    <col min="10466" max="10467" width="9.85546875" style="1" customWidth="1"/>
    <col min="10468" max="10468" width="9.140625" style="1"/>
    <col min="10469" max="10469" width="9.85546875" style="1" customWidth="1"/>
    <col min="10470" max="10470" width="11.28515625" style="1" customWidth="1"/>
    <col min="10471" max="10471" width="12" style="1" customWidth="1"/>
    <col min="10472" max="10472" width="10.140625" style="1" customWidth="1"/>
    <col min="10473" max="10473" width="9.85546875" style="1" customWidth="1"/>
    <col min="10474" max="10476" width="10.140625" style="1" customWidth="1"/>
    <col min="10477" max="10477" width="28.140625" style="1" bestFit="1" customWidth="1"/>
    <col min="10478" max="10508" width="10.140625" style="1" customWidth="1"/>
    <col min="10509" max="10711" width="9.140625" style="1"/>
    <col min="10712" max="10712" width="11" style="1" customWidth="1"/>
    <col min="10713" max="10713" width="0.5703125" style="1" customWidth="1"/>
    <col min="10714" max="10714" width="26.7109375" style="1" customWidth="1"/>
    <col min="10715" max="10716" width="0" style="1" hidden="1" customWidth="1"/>
    <col min="10717" max="10717" width="10" style="1" bestFit="1" customWidth="1"/>
    <col min="10718" max="10718" width="10.140625" style="1" bestFit="1" customWidth="1"/>
    <col min="10719" max="10719" width="10.140625" style="1" customWidth="1"/>
    <col min="10720" max="10720" width="9.7109375" style="1" customWidth="1"/>
    <col min="10721" max="10721" width="9.85546875" style="1" bestFit="1" customWidth="1"/>
    <col min="10722" max="10723" width="9.85546875" style="1" customWidth="1"/>
    <col min="10724" max="10724" width="9.140625" style="1"/>
    <col min="10725" max="10725" width="9.85546875" style="1" customWidth="1"/>
    <col min="10726" max="10726" width="11.28515625" style="1" customWidth="1"/>
    <col min="10727" max="10727" width="12" style="1" customWidth="1"/>
    <col min="10728" max="10728" width="10.140625" style="1" customWidth="1"/>
    <col min="10729" max="10729" width="9.85546875" style="1" customWidth="1"/>
    <col min="10730" max="10732" width="10.140625" style="1" customWidth="1"/>
    <col min="10733" max="10733" width="28.140625" style="1" bestFit="1" customWidth="1"/>
    <col min="10734" max="10764" width="10.140625" style="1" customWidth="1"/>
    <col min="10765" max="10967" width="9.140625" style="1"/>
    <col min="10968" max="10968" width="11" style="1" customWidth="1"/>
    <col min="10969" max="10969" width="0.5703125" style="1" customWidth="1"/>
    <col min="10970" max="10970" width="26.7109375" style="1" customWidth="1"/>
    <col min="10971" max="10972" width="0" style="1" hidden="1" customWidth="1"/>
    <col min="10973" max="10973" width="10" style="1" bestFit="1" customWidth="1"/>
    <col min="10974" max="10974" width="10.140625" style="1" bestFit="1" customWidth="1"/>
    <col min="10975" max="10975" width="10.140625" style="1" customWidth="1"/>
    <col min="10976" max="10976" width="9.7109375" style="1" customWidth="1"/>
    <col min="10977" max="10977" width="9.85546875" style="1" bestFit="1" customWidth="1"/>
    <col min="10978" max="10979" width="9.85546875" style="1" customWidth="1"/>
    <col min="10980" max="10980" width="9.140625" style="1"/>
    <col min="10981" max="10981" width="9.85546875" style="1" customWidth="1"/>
    <col min="10982" max="10982" width="11.28515625" style="1" customWidth="1"/>
    <col min="10983" max="10983" width="12" style="1" customWidth="1"/>
    <col min="10984" max="10984" width="10.140625" style="1" customWidth="1"/>
    <col min="10985" max="10985" width="9.85546875" style="1" customWidth="1"/>
    <col min="10986" max="10988" width="10.140625" style="1" customWidth="1"/>
    <col min="10989" max="10989" width="28.140625" style="1" bestFit="1" customWidth="1"/>
    <col min="10990" max="11020" width="10.140625" style="1" customWidth="1"/>
    <col min="11021" max="11223" width="9.140625" style="1"/>
    <col min="11224" max="11224" width="11" style="1" customWidth="1"/>
    <col min="11225" max="11225" width="0.5703125" style="1" customWidth="1"/>
    <col min="11226" max="11226" width="26.7109375" style="1" customWidth="1"/>
    <col min="11227" max="11228" width="0" style="1" hidden="1" customWidth="1"/>
    <col min="11229" max="11229" width="10" style="1" bestFit="1" customWidth="1"/>
    <col min="11230" max="11230" width="10.140625" style="1" bestFit="1" customWidth="1"/>
    <col min="11231" max="11231" width="10.140625" style="1" customWidth="1"/>
    <col min="11232" max="11232" width="9.7109375" style="1" customWidth="1"/>
    <col min="11233" max="11233" width="9.85546875" style="1" bestFit="1" customWidth="1"/>
    <col min="11234" max="11235" width="9.85546875" style="1" customWidth="1"/>
    <col min="11236" max="11236" width="9.140625" style="1"/>
    <col min="11237" max="11237" width="9.85546875" style="1" customWidth="1"/>
    <col min="11238" max="11238" width="11.28515625" style="1" customWidth="1"/>
    <col min="11239" max="11239" width="12" style="1" customWidth="1"/>
    <col min="11240" max="11240" width="10.140625" style="1" customWidth="1"/>
    <col min="11241" max="11241" width="9.85546875" style="1" customWidth="1"/>
    <col min="11242" max="11244" width="10.140625" style="1" customWidth="1"/>
    <col min="11245" max="11245" width="28.140625" style="1" bestFit="1" customWidth="1"/>
    <col min="11246" max="11276" width="10.140625" style="1" customWidth="1"/>
    <col min="11277" max="11479" width="9.140625" style="1"/>
    <col min="11480" max="11480" width="11" style="1" customWidth="1"/>
    <col min="11481" max="11481" width="0.5703125" style="1" customWidth="1"/>
    <col min="11482" max="11482" width="26.7109375" style="1" customWidth="1"/>
    <col min="11483" max="11484" width="0" style="1" hidden="1" customWidth="1"/>
    <col min="11485" max="11485" width="10" style="1" bestFit="1" customWidth="1"/>
    <col min="11486" max="11486" width="10.140625" style="1" bestFit="1" customWidth="1"/>
    <col min="11487" max="11487" width="10.140625" style="1" customWidth="1"/>
    <col min="11488" max="11488" width="9.7109375" style="1" customWidth="1"/>
    <col min="11489" max="11489" width="9.85546875" style="1" bestFit="1" customWidth="1"/>
    <col min="11490" max="11491" width="9.85546875" style="1" customWidth="1"/>
    <col min="11492" max="11492" width="9.140625" style="1"/>
    <col min="11493" max="11493" width="9.85546875" style="1" customWidth="1"/>
    <col min="11494" max="11494" width="11.28515625" style="1" customWidth="1"/>
    <col min="11495" max="11495" width="12" style="1" customWidth="1"/>
    <col min="11496" max="11496" width="10.140625" style="1" customWidth="1"/>
    <col min="11497" max="11497" width="9.85546875" style="1" customWidth="1"/>
    <col min="11498" max="11500" width="10.140625" style="1" customWidth="1"/>
    <col min="11501" max="11501" width="28.140625" style="1" bestFit="1" customWidth="1"/>
    <col min="11502" max="11532" width="10.140625" style="1" customWidth="1"/>
    <col min="11533" max="11735" width="9.140625" style="1"/>
    <col min="11736" max="11736" width="11" style="1" customWidth="1"/>
    <col min="11737" max="11737" width="0.5703125" style="1" customWidth="1"/>
    <col min="11738" max="11738" width="26.7109375" style="1" customWidth="1"/>
    <col min="11739" max="11740" width="0" style="1" hidden="1" customWidth="1"/>
    <col min="11741" max="11741" width="10" style="1" bestFit="1" customWidth="1"/>
    <col min="11742" max="11742" width="10.140625" style="1" bestFit="1" customWidth="1"/>
    <col min="11743" max="11743" width="10.140625" style="1" customWidth="1"/>
    <col min="11744" max="11744" width="9.7109375" style="1" customWidth="1"/>
    <col min="11745" max="11745" width="9.85546875" style="1" bestFit="1" customWidth="1"/>
    <col min="11746" max="11747" width="9.85546875" style="1" customWidth="1"/>
    <col min="11748" max="11748" width="9.140625" style="1"/>
    <col min="11749" max="11749" width="9.85546875" style="1" customWidth="1"/>
    <col min="11750" max="11750" width="11.28515625" style="1" customWidth="1"/>
    <col min="11751" max="11751" width="12" style="1" customWidth="1"/>
    <col min="11752" max="11752" width="10.140625" style="1" customWidth="1"/>
    <col min="11753" max="11753" width="9.85546875" style="1" customWidth="1"/>
    <col min="11754" max="11756" width="10.140625" style="1" customWidth="1"/>
    <col min="11757" max="11757" width="28.140625" style="1" bestFit="1" customWidth="1"/>
    <col min="11758" max="11788" width="10.140625" style="1" customWidth="1"/>
    <col min="11789" max="11991" width="9.140625" style="1"/>
    <col min="11992" max="11992" width="11" style="1" customWidth="1"/>
    <col min="11993" max="11993" width="0.5703125" style="1" customWidth="1"/>
    <col min="11994" max="11994" width="26.7109375" style="1" customWidth="1"/>
    <col min="11995" max="11996" width="0" style="1" hidden="1" customWidth="1"/>
    <col min="11997" max="11997" width="10" style="1" bestFit="1" customWidth="1"/>
    <col min="11998" max="11998" width="10.140625" style="1" bestFit="1" customWidth="1"/>
    <col min="11999" max="11999" width="10.140625" style="1" customWidth="1"/>
    <col min="12000" max="12000" width="9.7109375" style="1" customWidth="1"/>
    <col min="12001" max="12001" width="9.85546875" style="1" bestFit="1" customWidth="1"/>
    <col min="12002" max="12003" width="9.85546875" style="1" customWidth="1"/>
    <col min="12004" max="12004" width="9.140625" style="1"/>
    <col min="12005" max="12005" width="9.85546875" style="1" customWidth="1"/>
    <col min="12006" max="12006" width="11.28515625" style="1" customWidth="1"/>
    <col min="12007" max="12007" width="12" style="1" customWidth="1"/>
    <col min="12008" max="12008" width="10.140625" style="1" customWidth="1"/>
    <col min="12009" max="12009" width="9.85546875" style="1" customWidth="1"/>
    <col min="12010" max="12012" width="10.140625" style="1" customWidth="1"/>
    <col min="12013" max="12013" width="28.140625" style="1" bestFit="1" customWidth="1"/>
    <col min="12014" max="12044" width="10.140625" style="1" customWidth="1"/>
    <col min="12045" max="12247" width="9.140625" style="1"/>
    <col min="12248" max="12248" width="11" style="1" customWidth="1"/>
    <col min="12249" max="12249" width="0.5703125" style="1" customWidth="1"/>
    <col min="12250" max="12250" width="26.7109375" style="1" customWidth="1"/>
    <col min="12251" max="12252" width="0" style="1" hidden="1" customWidth="1"/>
    <col min="12253" max="12253" width="10" style="1" bestFit="1" customWidth="1"/>
    <col min="12254" max="12254" width="10.140625" style="1" bestFit="1" customWidth="1"/>
    <col min="12255" max="12255" width="10.140625" style="1" customWidth="1"/>
    <col min="12256" max="12256" width="9.7109375" style="1" customWidth="1"/>
    <col min="12257" max="12257" width="9.85546875" style="1" bestFit="1" customWidth="1"/>
    <col min="12258" max="12259" width="9.85546875" style="1" customWidth="1"/>
    <col min="12260" max="12260" width="9.140625" style="1"/>
    <col min="12261" max="12261" width="9.85546875" style="1" customWidth="1"/>
    <col min="12262" max="12262" width="11.28515625" style="1" customWidth="1"/>
    <col min="12263" max="12263" width="12" style="1" customWidth="1"/>
    <col min="12264" max="12264" width="10.140625" style="1" customWidth="1"/>
    <col min="12265" max="12265" width="9.85546875" style="1" customWidth="1"/>
    <col min="12266" max="12268" width="10.140625" style="1" customWidth="1"/>
    <col min="12269" max="12269" width="28.140625" style="1" bestFit="1" customWidth="1"/>
    <col min="12270" max="12300" width="10.140625" style="1" customWidth="1"/>
    <col min="12301" max="12503" width="9.140625" style="1"/>
    <col min="12504" max="12504" width="11" style="1" customWidth="1"/>
    <col min="12505" max="12505" width="0.5703125" style="1" customWidth="1"/>
    <col min="12506" max="12506" width="26.7109375" style="1" customWidth="1"/>
    <col min="12507" max="12508" width="0" style="1" hidden="1" customWidth="1"/>
    <col min="12509" max="12509" width="10" style="1" bestFit="1" customWidth="1"/>
    <col min="12510" max="12510" width="10.140625" style="1" bestFit="1" customWidth="1"/>
    <col min="12511" max="12511" width="10.140625" style="1" customWidth="1"/>
    <col min="12512" max="12512" width="9.7109375" style="1" customWidth="1"/>
    <col min="12513" max="12513" width="9.85546875" style="1" bestFit="1" customWidth="1"/>
    <col min="12514" max="12515" width="9.85546875" style="1" customWidth="1"/>
    <col min="12516" max="12516" width="9.140625" style="1"/>
    <col min="12517" max="12517" width="9.85546875" style="1" customWidth="1"/>
    <col min="12518" max="12518" width="11.28515625" style="1" customWidth="1"/>
    <col min="12519" max="12519" width="12" style="1" customWidth="1"/>
    <col min="12520" max="12520" width="10.140625" style="1" customWidth="1"/>
    <col min="12521" max="12521" width="9.85546875" style="1" customWidth="1"/>
    <col min="12522" max="12524" width="10.140625" style="1" customWidth="1"/>
    <col min="12525" max="12525" width="28.140625" style="1" bestFit="1" customWidth="1"/>
    <col min="12526" max="12556" width="10.140625" style="1" customWidth="1"/>
    <col min="12557" max="12759" width="9.140625" style="1"/>
    <col min="12760" max="12760" width="11" style="1" customWidth="1"/>
    <col min="12761" max="12761" width="0.5703125" style="1" customWidth="1"/>
    <col min="12762" max="12762" width="26.7109375" style="1" customWidth="1"/>
    <col min="12763" max="12764" width="0" style="1" hidden="1" customWidth="1"/>
    <col min="12765" max="12765" width="10" style="1" bestFit="1" customWidth="1"/>
    <col min="12766" max="12766" width="10.140625" style="1" bestFit="1" customWidth="1"/>
    <col min="12767" max="12767" width="10.140625" style="1" customWidth="1"/>
    <col min="12768" max="12768" width="9.7109375" style="1" customWidth="1"/>
    <col min="12769" max="12769" width="9.85546875" style="1" bestFit="1" customWidth="1"/>
    <col min="12770" max="12771" width="9.85546875" style="1" customWidth="1"/>
    <col min="12772" max="12772" width="9.140625" style="1"/>
    <col min="12773" max="12773" width="9.85546875" style="1" customWidth="1"/>
    <col min="12774" max="12774" width="11.28515625" style="1" customWidth="1"/>
    <col min="12775" max="12775" width="12" style="1" customWidth="1"/>
    <col min="12776" max="12776" width="10.140625" style="1" customWidth="1"/>
    <col min="12777" max="12777" width="9.85546875" style="1" customWidth="1"/>
    <col min="12778" max="12780" width="10.140625" style="1" customWidth="1"/>
    <col min="12781" max="12781" width="28.140625" style="1" bestFit="1" customWidth="1"/>
    <col min="12782" max="12812" width="10.140625" style="1" customWidth="1"/>
    <col min="12813" max="13015" width="9.140625" style="1"/>
    <col min="13016" max="13016" width="11" style="1" customWidth="1"/>
    <col min="13017" max="13017" width="0.5703125" style="1" customWidth="1"/>
    <col min="13018" max="13018" width="26.7109375" style="1" customWidth="1"/>
    <col min="13019" max="13020" width="0" style="1" hidden="1" customWidth="1"/>
    <col min="13021" max="13021" width="10" style="1" bestFit="1" customWidth="1"/>
    <col min="13022" max="13022" width="10.140625" style="1" bestFit="1" customWidth="1"/>
    <col min="13023" max="13023" width="10.140625" style="1" customWidth="1"/>
    <col min="13024" max="13024" width="9.7109375" style="1" customWidth="1"/>
    <col min="13025" max="13025" width="9.85546875" style="1" bestFit="1" customWidth="1"/>
    <col min="13026" max="13027" width="9.85546875" style="1" customWidth="1"/>
    <col min="13028" max="13028" width="9.140625" style="1"/>
    <col min="13029" max="13029" width="9.85546875" style="1" customWidth="1"/>
    <col min="13030" max="13030" width="11.28515625" style="1" customWidth="1"/>
    <col min="13031" max="13031" width="12" style="1" customWidth="1"/>
    <col min="13032" max="13032" width="10.140625" style="1" customWidth="1"/>
    <col min="13033" max="13033" width="9.85546875" style="1" customWidth="1"/>
    <col min="13034" max="13036" width="10.140625" style="1" customWidth="1"/>
    <col min="13037" max="13037" width="28.140625" style="1" bestFit="1" customWidth="1"/>
    <col min="13038" max="13068" width="10.140625" style="1" customWidth="1"/>
    <col min="13069" max="13271" width="9.140625" style="1"/>
    <col min="13272" max="13272" width="11" style="1" customWidth="1"/>
    <col min="13273" max="13273" width="0.5703125" style="1" customWidth="1"/>
    <col min="13274" max="13274" width="26.7109375" style="1" customWidth="1"/>
    <col min="13275" max="13276" width="0" style="1" hidden="1" customWidth="1"/>
    <col min="13277" max="13277" width="10" style="1" bestFit="1" customWidth="1"/>
    <col min="13278" max="13278" width="10.140625" style="1" bestFit="1" customWidth="1"/>
    <col min="13279" max="13279" width="10.140625" style="1" customWidth="1"/>
    <col min="13280" max="13280" width="9.7109375" style="1" customWidth="1"/>
    <col min="13281" max="13281" width="9.85546875" style="1" bestFit="1" customWidth="1"/>
    <col min="13282" max="13283" width="9.85546875" style="1" customWidth="1"/>
    <col min="13284" max="13284" width="9.140625" style="1"/>
    <col min="13285" max="13285" width="9.85546875" style="1" customWidth="1"/>
    <col min="13286" max="13286" width="11.28515625" style="1" customWidth="1"/>
    <col min="13287" max="13287" width="12" style="1" customWidth="1"/>
    <col min="13288" max="13288" width="10.140625" style="1" customWidth="1"/>
    <col min="13289" max="13289" width="9.85546875" style="1" customWidth="1"/>
    <col min="13290" max="13292" width="10.140625" style="1" customWidth="1"/>
    <col min="13293" max="13293" width="28.140625" style="1" bestFit="1" customWidth="1"/>
    <col min="13294" max="13324" width="10.140625" style="1" customWidth="1"/>
    <col min="13325" max="13527" width="9.140625" style="1"/>
    <col min="13528" max="13528" width="11" style="1" customWidth="1"/>
    <col min="13529" max="13529" width="0.5703125" style="1" customWidth="1"/>
    <col min="13530" max="13530" width="26.7109375" style="1" customWidth="1"/>
    <col min="13531" max="13532" width="0" style="1" hidden="1" customWidth="1"/>
    <col min="13533" max="13533" width="10" style="1" bestFit="1" customWidth="1"/>
    <col min="13534" max="13534" width="10.140625" style="1" bestFit="1" customWidth="1"/>
    <col min="13535" max="13535" width="10.140625" style="1" customWidth="1"/>
    <col min="13536" max="13536" width="9.7109375" style="1" customWidth="1"/>
    <col min="13537" max="13537" width="9.85546875" style="1" bestFit="1" customWidth="1"/>
    <col min="13538" max="13539" width="9.85546875" style="1" customWidth="1"/>
    <col min="13540" max="13540" width="9.140625" style="1"/>
    <col min="13541" max="13541" width="9.85546875" style="1" customWidth="1"/>
    <col min="13542" max="13542" width="11.28515625" style="1" customWidth="1"/>
    <col min="13543" max="13543" width="12" style="1" customWidth="1"/>
    <col min="13544" max="13544" width="10.140625" style="1" customWidth="1"/>
    <col min="13545" max="13545" width="9.85546875" style="1" customWidth="1"/>
    <col min="13546" max="13548" width="10.140625" style="1" customWidth="1"/>
    <col min="13549" max="13549" width="28.140625" style="1" bestFit="1" customWidth="1"/>
    <col min="13550" max="13580" width="10.140625" style="1" customWidth="1"/>
    <col min="13581" max="13783" width="9.140625" style="1"/>
    <col min="13784" max="13784" width="11" style="1" customWidth="1"/>
    <col min="13785" max="13785" width="0.5703125" style="1" customWidth="1"/>
    <col min="13786" max="13786" width="26.7109375" style="1" customWidth="1"/>
    <col min="13787" max="13788" width="0" style="1" hidden="1" customWidth="1"/>
    <col min="13789" max="13789" width="10" style="1" bestFit="1" customWidth="1"/>
    <col min="13790" max="13790" width="10.140625" style="1" bestFit="1" customWidth="1"/>
    <col min="13791" max="13791" width="10.140625" style="1" customWidth="1"/>
    <col min="13792" max="13792" width="9.7109375" style="1" customWidth="1"/>
    <col min="13793" max="13793" width="9.85546875" style="1" bestFit="1" customWidth="1"/>
    <col min="13794" max="13795" width="9.85546875" style="1" customWidth="1"/>
    <col min="13796" max="13796" width="9.140625" style="1"/>
    <col min="13797" max="13797" width="9.85546875" style="1" customWidth="1"/>
    <col min="13798" max="13798" width="11.28515625" style="1" customWidth="1"/>
    <col min="13799" max="13799" width="12" style="1" customWidth="1"/>
    <col min="13800" max="13800" width="10.140625" style="1" customWidth="1"/>
    <col min="13801" max="13801" width="9.85546875" style="1" customWidth="1"/>
    <col min="13802" max="13804" width="10.140625" style="1" customWidth="1"/>
    <col min="13805" max="13805" width="28.140625" style="1" bestFit="1" customWidth="1"/>
    <col min="13806" max="13836" width="10.140625" style="1" customWidth="1"/>
    <col min="13837" max="14039" width="9.140625" style="1"/>
    <col min="14040" max="14040" width="11" style="1" customWidth="1"/>
    <col min="14041" max="14041" width="0.5703125" style="1" customWidth="1"/>
    <col min="14042" max="14042" width="26.7109375" style="1" customWidth="1"/>
    <col min="14043" max="14044" width="0" style="1" hidden="1" customWidth="1"/>
    <col min="14045" max="14045" width="10" style="1" bestFit="1" customWidth="1"/>
    <col min="14046" max="14046" width="10.140625" style="1" bestFit="1" customWidth="1"/>
    <col min="14047" max="14047" width="10.140625" style="1" customWidth="1"/>
    <col min="14048" max="14048" width="9.7109375" style="1" customWidth="1"/>
    <col min="14049" max="14049" width="9.85546875" style="1" bestFit="1" customWidth="1"/>
    <col min="14050" max="14051" width="9.85546875" style="1" customWidth="1"/>
    <col min="14052" max="14052" width="9.140625" style="1"/>
    <col min="14053" max="14053" width="9.85546875" style="1" customWidth="1"/>
    <col min="14054" max="14054" width="11.28515625" style="1" customWidth="1"/>
    <col min="14055" max="14055" width="12" style="1" customWidth="1"/>
    <col min="14056" max="14056" width="10.140625" style="1" customWidth="1"/>
    <col min="14057" max="14057" width="9.85546875" style="1" customWidth="1"/>
    <col min="14058" max="14060" width="10.140625" style="1" customWidth="1"/>
    <col min="14061" max="14061" width="28.140625" style="1" bestFit="1" customWidth="1"/>
    <col min="14062" max="14092" width="10.140625" style="1" customWidth="1"/>
    <col min="14093" max="14295" width="9.140625" style="1"/>
    <col min="14296" max="14296" width="11" style="1" customWidth="1"/>
    <col min="14297" max="14297" width="0.5703125" style="1" customWidth="1"/>
    <col min="14298" max="14298" width="26.7109375" style="1" customWidth="1"/>
    <col min="14299" max="14300" width="0" style="1" hidden="1" customWidth="1"/>
    <col min="14301" max="14301" width="10" style="1" bestFit="1" customWidth="1"/>
    <col min="14302" max="14302" width="10.140625" style="1" bestFit="1" customWidth="1"/>
    <col min="14303" max="14303" width="10.140625" style="1" customWidth="1"/>
    <col min="14304" max="14304" width="9.7109375" style="1" customWidth="1"/>
    <col min="14305" max="14305" width="9.85546875" style="1" bestFit="1" customWidth="1"/>
    <col min="14306" max="14307" width="9.85546875" style="1" customWidth="1"/>
    <col min="14308" max="14308" width="9.140625" style="1"/>
    <col min="14309" max="14309" width="9.85546875" style="1" customWidth="1"/>
    <col min="14310" max="14310" width="11.28515625" style="1" customWidth="1"/>
    <col min="14311" max="14311" width="12" style="1" customWidth="1"/>
    <col min="14312" max="14312" width="10.140625" style="1" customWidth="1"/>
    <col min="14313" max="14313" width="9.85546875" style="1" customWidth="1"/>
    <col min="14314" max="14316" width="10.140625" style="1" customWidth="1"/>
    <col min="14317" max="14317" width="28.140625" style="1" bestFit="1" customWidth="1"/>
    <col min="14318" max="14348" width="10.140625" style="1" customWidth="1"/>
    <col min="14349" max="14551" width="9.140625" style="1"/>
    <col min="14552" max="14552" width="11" style="1" customWidth="1"/>
    <col min="14553" max="14553" width="0.5703125" style="1" customWidth="1"/>
    <col min="14554" max="14554" width="26.7109375" style="1" customWidth="1"/>
    <col min="14555" max="14556" width="0" style="1" hidden="1" customWidth="1"/>
    <col min="14557" max="14557" width="10" style="1" bestFit="1" customWidth="1"/>
    <col min="14558" max="14558" width="10.140625" style="1" bestFit="1" customWidth="1"/>
    <col min="14559" max="14559" width="10.140625" style="1" customWidth="1"/>
    <col min="14560" max="14560" width="9.7109375" style="1" customWidth="1"/>
    <col min="14561" max="14561" width="9.85546875" style="1" bestFit="1" customWidth="1"/>
    <col min="14562" max="14563" width="9.85546875" style="1" customWidth="1"/>
    <col min="14564" max="14564" width="9.140625" style="1"/>
    <col min="14565" max="14565" width="9.85546875" style="1" customWidth="1"/>
    <col min="14566" max="14566" width="11.28515625" style="1" customWidth="1"/>
    <col min="14567" max="14567" width="12" style="1" customWidth="1"/>
    <col min="14568" max="14568" width="10.140625" style="1" customWidth="1"/>
    <col min="14569" max="14569" width="9.85546875" style="1" customWidth="1"/>
    <col min="14570" max="14572" width="10.140625" style="1" customWidth="1"/>
    <col min="14573" max="14573" width="28.140625" style="1" bestFit="1" customWidth="1"/>
    <col min="14574" max="14604" width="10.140625" style="1" customWidth="1"/>
    <col min="14605" max="14807" width="9.140625" style="1"/>
    <col min="14808" max="14808" width="11" style="1" customWidth="1"/>
    <col min="14809" max="14809" width="0.5703125" style="1" customWidth="1"/>
    <col min="14810" max="14810" width="26.7109375" style="1" customWidth="1"/>
    <col min="14811" max="14812" width="0" style="1" hidden="1" customWidth="1"/>
    <col min="14813" max="14813" width="10" style="1" bestFit="1" customWidth="1"/>
    <col min="14814" max="14814" width="10.140625" style="1" bestFit="1" customWidth="1"/>
    <col min="14815" max="14815" width="10.140625" style="1" customWidth="1"/>
    <col min="14816" max="14816" width="9.7109375" style="1" customWidth="1"/>
    <col min="14817" max="14817" width="9.85546875" style="1" bestFit="1" customWidth="1"/>
    <col min="14818" max="14819" width="9.85546875" style="1" customWidth="1"/>
    <col min="14820" max="14820" width="9.140625" style="1"/>
    <col min="14821" max="14821" width="9.85546875" style="1" customWidth="1"/>
    <col min="14822" max="14822" width="11.28515625" style="1" customWidth="1"/>
    <col min="14823" max="14823" width="12" style="1" customWidth="1"/>
    <col min="14824" max="14824" width="10.140625" style="1" customWidth="1"/>
    <col min="14825" max="14825" width="9.85546875" style="1" customWidth="1"/>
    <col min="14826" max="14828" width="10.140625" style="1" customWidth="1"/>
    <col min="14829" max="14829" width="28.140625" style="1" bestFit="1" customWidth="1"/>
    <col min="14830" max="14860" width="10.140625" style="1" customWidth="1"/>
    <col min="14861" max="15063" width="9.140625" style="1"/>
    <col min="15064" max="15064" width="11" style="1" customWidth="1"/>
    <col min="15065" max="15065" width="0.5703125" style="1" customWidth="1"/>
    <col min="15066" max="15066" width="26.7109375" style="1" customWidth="1"/>
    <col min="15067" max="15068" width="0" style="1" hidden="1" customWidth="1"/>
    <col min="15069" max="15069" width="10" style="1" bestFit="1" customWidth="1"/>
    <col min="15070" max="15070" width="10.140625" style="1" bestFit="1" customWidth="1"/>
    <col min="15071" max="15071" width="10.140625" style="1" customWidth="1"/>
    <col min="15072" max="15072" width="9.7109375" style="1" customWidth="1"/>
    <col min="15073" max="15073" width="9.85546875" style="1" bestFit="1" customWidth="1"/>
    <col min="15074" max="15075" width="9.85546875" style="1" customWidth="1"/>
    <col min="15076" max="15076" width="9.140625" style="1"/>
    <col min="15077" max="15077" width="9.85546875" style="1" customWidth="1"/>
    <col min="15078" max="15078" width="11.28515625" style="1" customWidth="1"/>
    <col min="15079" max="15079" width="12" style="1" customWidth="1"/>
    <col min="15080" max="15080" width="10.140625" style="1" customWidth="1"/>
    <col min="15081" max="15081" width="9.85546875" style="1" customWidth="1"/>
    <col min="15082" max="15084" width="10.140625" style="1" customWidth="1"/>
    <col min="15085" max="15085" width="28.140625" style="1" bestFit="1" customWidth="1"/>
    <col min="15086" max="15116" width="10.140625" style="1" customWidth="1"/>
    <col min="15117" max="15319" width="9.140625" style="1"/>
    <col min="15320" max="15320" width="11" style="1" customWidth="1"/>
    <col min="15321" max="15321" width="0.5703125" style="1" customWidth="1"/>
    <col min="15322" max="15322" width="26.7109375" style="1" customWidth="1"/>
    <col min="15323" max="15324" width="0" style="1" hidden="1" customWidth="1"/>
    <col min="15325" max="15325" width="10" style="1" bestFit="1" customWidth="1"/>
    <col min="15326" max="15326" width="10.140625" style="1" bestFit="1" customWidth="1"/>
    <col min="15327" max="15327" width="10.140625" style="1" customWidth="1"/>
    <col min="15328" max="15328" width="9.7109375" style="1" customWidth="1"/>
    <col min="15329" max="15329" width="9.85546875" style="1" bestFit="1" customWidth="1"/>
    <col min="15330" max="15331" width="9.85546875" style="1" customWidth="1"/>
    <col min="15332" max="15332" width="9.140625" style="1"/>
    <col min="15333" max="15333" width="9.85546875" style="1" customWidth="1"/>
    <col min="15334" max="15334" width="11.28515625" style="1" customWidth="1"/>
    <col min="15335" max="15335" width="12" style="1" customWidth="1"/>
    <col min="15336" max="15336" width="10.140625" style="1" customWidth="1"/>
    <col min="15337" max="15337" width="9.85546875" style="1" customWidth="1"/>
    <col min="15338" max="15340" width="10.140625" style="1" customWidth="1"/>
    <col min="15341" max="15341" width="28.140625" style="1" bestFit="1" customWidth="1"/>
    <col min="15342" max="15372" width="10.140625" style="1" customWidth="1"/>
    <col min="15373" max="15575" width="9.140625" style="1"/>
    <col min="15576" max="15576" width="11" style="1" customWidth="1"/>
    <col min="15577" max="15577" width="0.5703125" style="1" customWidth="1"/>
    <col min="15578" max="15578" width="26.7109375" style="1" customWidth="1"/>
    <col min="15579" max="15580" width="0" style="1" hidden="1" customWidth="1"/>
    <col min="15581" max="15581" width="10" style="1" bestFit="1" customWidth="1"/>
    <col min="15582" max="15582" width="10.140625" style="1" bestFit="1" customWidth="1"/>
    <col min="15583" max="15583" width="10.140625" style="1" customWidth="1"/>
    <col min="15584" max="15584" width="9.7109375" style="1" customWidth="1"/>
    <col min="15585" max="15585" width="9.85546875" style="1" bestFit="1" customWidth="1"/>
    <col min="15586" max="15587" width="9.85546875" style="1" customWidth="1"/>
    <col min="15588" max="15588" width="9.140625" style="1"/>
    <col min="15589" max="15589" width="9.85546875" style="1" customWidth="1"/>
    <col min="15590" max="15590" width="11.28515625" style="1" customWidth="1"/>
    <col min="15591" max="15591" width="12" style="1" customWidth="1"/>
    <col min="15592" max="15592" width="10.140625" style="1" customWidth="1"/>
    <col min="15593" max="15593" width="9.85546875" style="1" customWidth="1"/>
    <col min="15594" max="15596" width="10.140625" style="1" customWidth="1"/>
    <col min="15597" max="15597" width="28.140625" style="1" bestFit="1" customWidth="1"/>
    <col min="15598" max="15628" width="10.140625" style="1" customWidth="1"/>
    <col min="15629" max="15831" width="9.140625" style="1"/>
    <col min="15832" max="15832" width="11" style="1" customWidth="1"/>
    <col min="15833" max="15833" width="0.5703125" style="1" customWidth="1"/>
    <col min="15834" max="15834" width="26.7109375" style="1" customWidth="1"/>
    <col min="15835" max="15836" width="0" style="1" hidden="1" customWidth="1"/>
    <col min="15837" max="15837" width="10" style="1" bestFit="1" customWidth="1"/>
    <col min="15838" max="15838" width="10.140625" style="1" bestFit="1" customWidth="1"/>
    <col min="15839" max="15839" width="10.140625" style="1" customWidth="1"/>
    <col min="15840" max="15840" width="9.7109375" style="1" customWidth="1"/>
    <col min="15841" max="15841" width="9.85546875" style="1" bestFit="1" customWidth="1"/>
    <col min="15842" max="15843" width="9.85546875" style="1" customWidth="1"/>
    <col min="15844" max="15844" width="9.140625" style="1"/>
    <col min="15845" max="15845" width="9.85546875" style="1" customWidth="1"/>
    <col min="15846" max="15846" width="11.28515625" style="1" customWidth="1"/>
    <col min="15847" max="15847" width="12" style="1" customWidth="1"/>
    <col min="15848" max="15848" width="10.140625" style="1" customWidth="1"/>
    <col min="15849" max="15849" width="9.85546875" style="1" customWidth="1"/>
    <col min="15850" max="15852" width="10.140625" style="1" customWidth="1"/>
    <col min="15853" max="15853" width="28.140625" style="1" bestFit="1" customWidth="1"/>
    <col min="15854" max="15884" width="10.140625" style="1" customWidth="1"/>
    <col min="15885" max="16087" width="9.140625" style="1"/>
    <col min="16088" max="16088" width="11" style="1" customWidth="1"/>
    <col min="16089" max="16089" width="0.5703125" style="1" customWidth="1"/>
    <col min="16090" max="16090" width="26.7109375" style="1" customWidth="1"/>
    <col min="16091" max="16092" width="0" style="1" hidden="1" customWidth="1"/>
    <col min="16093" max="16093" width="10" style="1" bestFit="1" customWidth="1"/>
    <col min="16094" max="16094" width="10.140625" style="1" bestFit="1" customWidth="1"/>
    <col min="16095" max="16095" width="10.140625" style="1" customWidth="1"/>
    <col min="16096" max="16096" width="9.7109375" style="1" customWidth="1"/>
    <col min="16097" max="16097" width="9.85546875" style="1" bestFit="1" customWidth="1"/>
    <col min="16098" max="16099" width="9.85546875" style="1" customWidth="1"/>
    <col min="16100" max="16100" width="9.140625" style="1"/>
    <col min="16101" max="16101" width="9.85546875" style="1" customWidth="1"/>
    <col min="16102" max="16102" width="11.28515625" style="1" customWidth="1"/>
    <col min="16103" max="16103" width="12" style="1" customWidth="1"/>
    <col min="16104" max="16104" width="10.140625" style="1" customWidth="1"/>
    <col min="16105" max="16105" width="9.85546875" style="1" customWidth="1"/>
    <col min="16106" max="16108" width="10.140625" style="1" customWidth="1"/>
    <col min="16109" max="16109" width="28.140625" style="1" bestFit="1" customWidth="1"/>
    <col min="16110" max="16140" width="10.140625" style="1" customWidth="1"/>
    <col min="16141" max="16384" width="9.140625" style="1"/>
  </cols>
  <sheetData>
    <row r="1" spans="1:10" x14ac:dyDescent="0.2">
      <c r="J1" s="2">
        <f ca="1">NOW()</f>
        <v>41473.601035879627</v>
      </c>
    </row>
    <row r="2" spans="1:10" ht="18.75" customHeight="1" x14ac:dyDescent="0.3">
      <c r="A2" s="3" t="s">
        <v>61</v>
      </c>
      <c r="B2" s="4"/>
      <c r="C2" s="4"/>
      <c r="D2" s="4"/>
      <c r="E2" s="4"/>
      <c r="F2" s="4"/>
      <c r="G2" s="4"/>
      <c r="H2" s="4"/>
      <c r="I2" s="5" t="s">
        <v>1</v>
      </c>
      <c r="J2" s="6"/>
    </row>
    <row r="3" spans="1:10" ht="21.75" customHeight="1" x14ac:dyDescent="0.3">
      <c r="A3" s="3" t="s">
        <v>2</v>
      </c>
      <c r="B3" s="4"/>
      <c r="C3" s="4"/>
      <c r="D3" s="4"/>
      <c r="E3" s="4"/>
      <c r="F3" s="4"/>
      <c r="G3" s="4"/>
      <c r="H3" s="4"/>
      <c r="I3" s="6"/>
      <c r="J3" s="6"/>
    </row>
    <row r="4" spans="1:10" ht="18.75" customHeight="1" x14ac:dyDescent="0.3">
      <c r="A4" s="3" t="s">
        <v>3</v>
      </c>
      <c r="B4" s="4"/>
      <c r="C4" s="4"/>
      <c r="D4" s="4"/>
      <c r="E4" s="4"/>
      <c r="F4" s="4"/>
      <c r="G4" s="4"/>
      <c r="H4" s="4"/>
      <c r="I4" s="7"/>
      <c r="J4" s="7"/>
    </row>
    <row r="5" spans="1:10" x14ac:dyDescent="0.2">
      <c r="A5" s="8"/>
      <c r="I5" s="9" t="s">
        <v>4</v>
      </c>
      <c r="J5" s="10"/>
    </row>
    <row r="6" spans="1:10" s="8" customFormat="1" x14ac:dyDescent="0.2">
      <c r="A6" s="11" t="s">
        <v>5</v>
      </c>
      <c r="B6" s="12" t="s">
        <v>6</v>
      </c>
      <c r="C6" s="12" t="s">
        <v>7</v>
      </c>
      <c r="D6" s="12" t="s">
        <v>8</v>
      </c>
      <c r="E6" s="12">
        <v>2025</v>
      </c>
      <c r="F6" s="12">
        <v>2030</v>
      </c>
      <c r="G6" s="12">
        <v>2035</v>
      </c>
      <c r="H6" s="12">
        <v>2040</v>
      </c>
      <c r="I6" s="13" t="s">
        <v>9</v>
      </c>
      <c r="J6" s="14" t="s">
        <v>10</v>
      </c>
    </row>
    <row r="7" spans="1:10" x14ac:dyDescent="0.2">
      <c r="I7" s="15"/>
      <c r="J7" s="16"/>
    </row>
    <row r="8" spans="1:10" s="21" customFormat="1" x14ac:dyDescent="0.2">
      <c r="A8" s="56" t="s">
        <v>11</v>
      </c>
      <c r="B8" s="18">
        <v>601.72</v>
      </c>
      <c r="C8" s="18">
        <v>653.87099999999998</v>
      </c>
      <c r="D8" s="18">
        <v>676.32299999999998</v>
      </c>
      <c r="E8" s="18">
        <v>701.56600000000003</v>
      </c>
      <c r="F8" s="18">
        <v>722.76</v>
      </c>
      <c r="G8" s="18">
        <v>741.178</v>
      </c>
      <c r="H8" s="18">
        <v>771.16200000000003</v>
      </c>
      <c r="I8" s="19">
        <f>H8-B8</f>
        <v>169.44200000000001</v>
      </c>
      <c r="J8" s="20">
        <f>I8/B8</f>
        <v>0.28159609120521173</v>
      </c>
    </row>
    <row r="9" spans="1:10" s="35" customFormat="1" x14ac:dyDescent="0.2">
      <c r="A9" s="56" t="s">
        <v>62</v>
      </c>
      <c r="B9" s="24">
        <v>207.62700000000001</v>
      </c>
      <c r="C9" s="24">
        <v>222.88499999999999</v>
      </c>
      <c r="D9" s="24">
        <v>236.083</v>
      </c>
      <c r="E9" s="24">
        <v>248.68199999999999</v>
      </c>
      <c r="F9" s="24">
        <v>258.75700000000001</v>
      </c>
      <c r="G9" s="24">
        <v>266.40100000000001</v>
      </c>
      <c r="H9" s="24">
        <v>276.072</v>
      </c>
      <c r="I9" s="19">
        <f>H9-B9</f>
        <v>68.444999999999993</v>
      </c>
      <c r="J9" s="20">
        <f>I9/B9</f>
        <v>0.32965365776127376</v>
      </c>
    </row>
    <row r="10" spans="1:10" s="21" customFormat="1" x14ac:dyDescent="0.2">
      <c r="A10" s="56" t="s">
        <v>14</v>
      </c>
      <c r="B10" s="24">
        <v>139.958</v>
      </c>
      <c r="C10" s="24">
        <v>148.51300000000001</v>
      </c>
      <c r="D10" s="24">
        <v>158.102</v>
      </c>
      <c r="E10" s="24">
        <v>167.08500000000001</v>
      </c>
      <c r="F10" s="24">
        <v>174.03</v>
      </c>
      <c r="G10" s="24">
        <v>184.74100000000001</v>
      </c>
      <c r="H10" s="24">
        <v>194.89</v>
      </c>
      <c r="I10" s="19">
        <f>H10-B10</f>
        <v>54.931999999999988</v>
      </c>
      <c r="J10" s="20">
        <f>I10/B10</f>
        <v>0.39248917532402572</v>
      </c>
    </row>
    <row r="11" spans="1:10" x14ac:dyDescent="0.2">
      <c r="B11" s="24"/>
      <c r="C11" s="24"/>
      <c r="D11" s="24"/>
      <c r="E11" s="24"/>
      <c r="F11" s="24"/>
      <c r="G11" s="24"/>
      <c r="H11" s="24"/>
      <c r="I11" s="27"/>
      <c r="J11" s="28"/>
    </row>
    <row r="12" spans="1:10" s="8" customFormat="1" x14ac:dyDescent="0.2">
      <c r="A12" s="8" t="s">
        <v>63</v>
      </c>
      <c r="B12" s="30">
        <f t="shared" ref="B12:H12" si="0">SUM(B8:B10)</f>
        <v>949.30499999999995</v>
      </c>
      <c r="C12" s="30">
        <f t="shared" si="0"/>
        <v>1025.269</v>
      </c>
      <c r="D12" s="30">
        <f t="shared" si="0"/>
        <v>1070.508</v>
      </c>
      <c r="E12" s="30">
        <f t="shared" si="0"/>
        <v>1117.3330000000001</v>
      </c>
      <c r="F12" s="30">
        <f t="shared" si="0"/>
        <v>1155.547</v>
      </c>
      <c r="G12" s="30">
        <f t="shared" si="0"/>
        <v>1192.32</v>
      </c>
      <c r="H12" s="30">
        <f t="shared" si="0"/>
        <v>1242.1239999999998</v>
      </c>
      <c r="I12" s="31">
        <f>H12-B12</f>
        <v>292.81899999999985</v>
      </c>
      <c r="J12" s="32">
        <f>I12/B12</f>
        <v>0.30845618636792166</v>
      </c>
    </row>
    <row r="13" spans="1:10" x14ac:dyDescent="0.2">
      <c r="B13" s="24"/>
      <c r="C13" s="24"/>
      <c r="D13" s="24"/>
      <c r="E13" s="24"/>
      <c r="F13" s="24"/>
      <c r="G13" s="24"/>
      <c r="H13" s="24"/>
      <c r="I13" s="27"/>
      <c r="J13" s="28"/>
    </row>
    <row r="14" spans="1:10" s="21" customFormat="1" x14ac:dyDescent="0.2">
      <c r="A14" s="56" t="s">
        <v>13</v>
      </c>
      <c r="B14" s="17">
        <v>972.60299999999995</v>
      </c>
      <c r="C14" s="17">
        <v>1020.0359999999999</v>
      </c>
      <c r="D14" s="17">
        <v>1067.03</v>
      </c>
      <c r="E14" s="17">
        <v>1109.953</v>
      </c>
      <c r="F14" s="17">
        <v>1153.912</v>
      </c>
      <c r="G14" s="17">
        <v>1184.6410000000001</v>
      </c>
      <c r="H14" s="17">
        <v>1202.769</v>
      </c>
      <c r="I14" s="19">
        <f t="shared" ref="I14:I20" si="1">H14-B14</f>
        <v>230.16600000000005</v>
      </c>
      <c r="J14" s="20">
        <f t="shared" ref="J14:J20" si="2">I14/B14</f>
        <v>0.23664948596703902</v>
      </c>
    </row>
    <row r="15" spans="1:10" s="8" customFormat="1" x14ac:dyDescent="0.2">
      <c r="A15" s="1" t="s">
        <v>65</v>
      </c>
      <c r="B15" s="24">
        <v>61.209000000000003</v>
      </c>
      <c r="C15" s="24">
        <v>63.972999999999999</v>
      </c>
      <c r="D15" s="24">
        <v>68.403999999999996</v>
      </c>
      <c r="E15" s="33">
        <v>71.864999999999995</v>
      </c>
      <c r="F15" s="33">
        <v>75.611000000000004</v>
      </c>
      <c r="G15" s="33">
        <v>79.263000000000005</v>
      </c>
      <c r="H15" s="33">
        <v>82.718999999999994</v>
      </c>
      <c r="I15" s="19">
        <f t="shared" si="1"/>
        <v>21.509999999999991</v>
      </c>
      <c r="J15" s="20">
        <f t="shared" si="2"/>
        <v>0.35141890898397277</v>
      </c>
    </row>
    <row r="16" spans="1:10" s="8" customFormat="1" x14ac:dyDescent="0.2">
      <c r="A16" s="1" t="s">
        <v>21</v>
      </c>
      <c r="B16" s="24">
        <v>59.933</v>
      </c>
      <c r="C16" s="24">
        <v>66.704999999999998</v>
      </c>
      <c r="D16" s="24">
        <v>70.150999999999996</v>
      </c>
      <c r="E16" s="33">
        <v>73.353999999999999</v>
      </c>
      <c r="F16" s="33">
        <v>77.426000000000002</v>
      </c>
      <c r="G16" s="33">
        <v>81.201999999999998</v>
      </c>
      <c r="H16" s="33">
        <v>84.965999999999994</v>
      </c>
      <c r="I16" s="19">
        <f t="shared" si="1"/>
        <v>25.032999999999994</v>
      </c>
      <c r="J16" s="20">
        <f t="shared" si="2"/>
        <v>0.41768307943870647</v>
      </c>
    </row>
    <row r="17" spans="1:10" s="25" customFormat="1" x14ac:dyDescent="0.2">
      <c r="A17" s="1" t="s">
        <v>64</v>
      </c>
      <c r="B17" s="23">
        <v>863.42</v>
      </c>
      <c r="C17" s="23">
        <v>881.37900000000002</v>
      </c>
      <c r="D17" s="23">
        <v>899.71199999999999</v>
      </c>
      <c r="E17" s="23">
        <v>926.74400000000003</v>
      </c>
      <c r="F17" s="23">
        <v>950.03</v>
      </c>
      <c r="G17" s="23">
        <v>972.92600000000004</v>
      </c>
      <c r="H17" s="23">
        <v>995.303</v>
      </c>
      <c r="I17" s="19">
        <f t="shared" si="1"/>
        <v>131.88300000000004</v>
      </c>
      <c r="J17" s="20">
        <f t="shared" si="2"/>
        <v>0.15274489819554798</v>
      </c>
    </row>
    <row r="18" spans="1:10" s="21" customFormat="1" x14ac:dyDescent="0.2">
      <c r="A18" s="56" t="s">
        <v>66</v>
      </c>
      <c r="B18" s="17">
        <v>1081.731</v>
      </c>
      <c r="C18" s="17">
        <v>1116.3810000000001</v>
      </c>
      <c r="D18" s="17">
        <v>1153.4559999999999</v>
      </c>
      <c r="E18" s="17">
        <v>1212.4639999999999</v>
      </c>
      <c r="F18" s="17">
        <v>1265.6500000000001</v>
      </c>
      <c r="G18" s="17">
        <v>1317.578</v>
      </c>
      <c r="H18" s="17">
        <v>1369.001</v>
      </c>
      <c r="I18" s="19">
        <f t="shared" si="1"/>
        <v>287.27</v>
      </c>
      <c r="J18" s="20">
        <f t="shared" si="2"/>
        <v>0.2655650989016678</v>
      </c>
    </row>
    <row r="19" spans="1:10" s="21" customFormat="1" x14ac:dyDescent="0.2">
      <c r="A19" s="56" t="s">
        <v>23</v>
      </c>
      <c r="B19" s="18">
        <v>22.736999999999998</v>
      </c>
      <c r="C19" s="18">
        <v>24.672000000000001</v>
      </c>
      <c r="D19" s="18">
        <v>25.95</v>
      </c>
      <c r="E19" s="18">
        <v>26.42</v>
      </c>
      <c r="F19" s="18">
        <v>26.893999999999998</v>
      </c>
      <c r="G19" s="18">
        <v>27.372</v>
      </c>
      <c r="H19" s="18">
        <v>27.853000000000002</v>
      </c>
      <c r="I19" s="19">
        <f t="shared" si="1"/>
        <v>5.1160000000000032</v>
      </c>
      <c r="J19" s="20">
        <f t="shared" si="2"/>
        <v>0.22500769670581008</v>
      </c>
    </row>
    <row r="20" spans="1:10" s="21" customFormat="1" x14ac:dyDescent="0.2">
      <c r="A20" s="56" t="s">
        <v>24</v>
      </c>
      <c r="B20" s="18">
        <v>12.332000000000001</v>
      </c>
      <c r="C20" s="18">
        <v>13.1</v>
      </c>
      <c r="D20" s="18">
        <v>14.2</v>
      </c>
      <c r="E20" s="18">
        <v>15.5</v>
      </c>
      <c r="F20" s="18">
        <v>16.399999999999999</v>
      </c>
      <c r="G20" s="18">
        <v>17</v>
      </c>
      <c r="H20" s="18">
        <v>17.3</v>
      </c>
      <c r="I20" s="19">
        <f t="shared" si="1"/>
        <v>4.968</v>
      </c>
      <c r="J20" s="20">
        <f t="shared" si="2"/>
        <v>0.4028543626337982</v>
      </c>
    </row>
    <row r="21" spans="1:10" s="21" customFormat="1" x14ac:dyDescent="0.2">
      <c r="B21" s="18"/>
      <c r="C21" s="18"/>
      <c r="D21" s="18"/>
      <c r="E21" s="18"/>
      <c r="F21" s="18"/>
      <c r="G21" s="18"/>
      <c r="H21" s="18"/>
      <c r="I21" s="19"/>
      <c r="J21" s="20"/>
    </row>
    <row r="22" spans="1:10" s="8" customFormat="1" x14ac:dyDescent="0.2">
      <c r="A22" s="8" t="s">
        <v>26</v>
      </c>
      <c r="B22" s="30">
        <f t="shared" ref="B22:H22" si="3">SUM(B14,B17,B18,B19,B20)</f>
        <v>2952.8229999999999</v>
      </c>
      <c r="C22" s="30">
        <f t="shared" si="3"/>
        <v>3055.5680000000002</v>
      </c>
      <c r="D22" s="30">
        <f t="shared" si="3"/>
        <v>3160.3479999999995</v>
      </c>
      <c r="E22" s="30">
        <f t="shared" si="3"/>
        <v>3291.0810000000001</v>
      </c>
      <c r="F22" s="30">
        <f t="shared" si="3"/>
        <v>3412.886</v>
      </c>
      <c r="G22" s="30">
        <f t="shared" si="3"/>
        <v>3519.5169999999998</v>
      </c>
      <c r="H22" s="30">
        <f t="shared" si="3"/>
        <v>3612.2260000000006</v>
      </c>
      <c r="I22" s="19">
        <f>H22-B22</f>
        <v>659.4030000000007</v>
      </c>
      <c r="J22" s="32">
        <f>I22/B22</f>
        <v>0.22331274173900728</v>
      </c>
    </row>
    <row r="23" spans="1:10" ht="12.75" customHeight="1" x14ac:dyDescent="0.2">
      <c r="B23" s="24"/>
      <c r="C23" s="24"/>
      <c r="D23" s="24"/>
      <c r="E23" s="24"/>
      <c r="F23" s="24"/>
      <c r="G23" s="24"/>
      <c r="H23" s="24"/>
      <c r="I23" s="27"/>
      <c r="J23" s="28"/>
    </row>
    <row r="24" spans="1:10" s="8" customFormat="1" ht="12.75" customHeight="1" x14ac:dyDescent="0.2">
      <c r="A24" s="1" t="s">
        <v>15</v>
      </c>
      <c r="B24" s="24">
        <v>312.31</v>
      </c>
      <c r="C24" s="24">
        <v>360.26499999999999</v>
      </c>
      <c r="D24" s="24">
        <v>405.24099999999999</v>
      </c>
      <c r="E24" s="24">
        <v>443.36500000000001</v>
      </c>
      <c r="F24" s="24">
        <v>464.42099999999999</v>
      </c>
      <c r="G24" s="24">
        <v>478.00599999999997</v>
      </c>
      <c r="H24" s="24">
        <v>484.94799999999998</v>
      </c>
      <c r="I24" s="31">
        <f t="shared" ref="I24:I31" si="4">H24-B24</f>
        <v>172.63799999999998</v>
      </c>
      <c r="J24" s="32">
        <f t="shared" ref="J24:J31" si="5">I24/B24</f>
        <v>0.55277768883481149</v>
      </c>
    </row>
    <row r="25" spans="1:10" s="35" customFormat="1" ht="12.75" customHeight="1" x14ac:dyDescent="0.2">
      <c r="A25" s="56" t="s">
        <v>16</v>
      </c>
      <c r="B25" s="18">
        <v>402</v>
      </c>
      <c r="C25" s="18">
        <v>452.36700000000002</v>
      </c>
      <c r="D25" s="18">
        <v>494.06799999999998</v>
      </c>
      <c r="E25" s="18">
        <v>529.93899999999996</v>
      </c>
      <c r="F25" s="18">
        <v>561.13699999999994</v>
      </c>
      <c r="G25" s="18">
        <v>587.53399999999999</v>
      </c>
      <c r="H25" s="18">
        <v>609.49099999999999</v>
      </c>
      <c r="I25" s="31">
        <f t="shared" si="4"/>
        <v>207.49099999999999</v>
      </c>
      <c r="J25" s="32">
        <f t="shared" si="5"/>
        <v>0.51614676616915423</v>
      </c>
    </row>
    <row r="26" spans="1:10" s="8" customFormat="1" ht="12.75" customHeight="1" x14ac:dyDescent="0.2">
      <c r="A26" s="1" t="s">
        <v>25</v>
      </c>
      <c r="B26" s="18">
        <v>37.820999999999998</v>
      </c>
      <c r="C26" s="18">
        <v>39.131999999999998</v>
      </c>
      <c r="D26" s="18">
        <v>41.578000000000003</v>
      </c>
      <c r="E26" s="18">
        <v>43.069000000000003</v>
      </c>
      <c r="F26" s="18">
        <v>44.56</v>
      </c>
      <c r="G26" s="18">
        <v>46.051000000000002</v>
      </c>
      <c r="H26" s="18">
        <v>47.542000000000002</v>
      </c>
      <c r="I26" s="31">
        <f t="shared" si="4"/>
        <v>9.7210000000000036</v>
      </c>
      <c r="J26" s="32">
        <f t="shared" si="5"/>
        <v>0.25702651965839096</v>
      </c>
    </row>
    <row r="27" spans="1:10" s="8" customFormat="1" ht="12.75" customHeight="1" x14ac:dyDescent="0.2">
      <c r="A27" s="1" t="s">
        <v>28</v>
      </c>
      <c r="B27" s="18">
        <v>14.273</v>
      </c>
      <c r="C27" s="18">
        <v>14.273</v>
      </c>
      <c r="D27" s="18">
        <v>15.864000000000001</v>
      </c>
      <c r="E27" s="18">
        <v>15.864000000000001</v>
      </c>
      <c r="F27" s="18">
        <v>15.864000000000001</v>
      </c>
      <c r="G27" s="18">
        <v>15.864000000000001</v>
      </c>
      <c r="H27" s="18">
        <v>15.864000000000001</v>
      </c>
      <c r="I27" s="31">
        <f t="shared" si="4"/>
        <v>1.5910000000000011</v>
      </c>
      <c r="J27" s="32">
        <f t="shared" si="5"/>
        <v>0.11146920759475941</v>
      </c>
    </row>
    <row r="28" spans="1:10" s="21" customFormat="1" ht="12.75" customHeight="1" x14ac:dyDescent="0.2">
      <c r="A28" s="56" t="s">
        <v>67</v>
      </c>
      <c r="B28" s="24">
        <v>91.748000000000005</v>
      </c>
      <c r="C28" s="24">
        <v>96.5</v>
      </c>
      <c r="D28" s="24">
        <v>100.45</v>
      </c>
      <c r="E28" s="24">
        <v>103.253</v>
      </c>
      <c r="F28" s="24">
        <v>105.099</v>
      </c>
      <c r="G28" s="24">
        <v>106.98</v>
      </c>
      <c r="H28" s="24">
        <v>108.88200000000001</v>
      </c>
      <c r="I28" s="31">
        <f t="shared" si="4"/>
        <v>17.134</v>
      </c>
      <c r="J28" s="32">
        <f t="shared" si="5"/>
        <v>0.18675066486462918</v>
      </c>
    </row>
    <row r="29" spans="1:10" s="21" customFormat="1" ht="12.75" customHeight="1" x14ac:dyDescent="0.2">
      <c r="A29" s="56" t="s">
        <v>30</v>
      </c>
      <c r="B29" s="24">
        <v>144.59399999999999</v>
      </c>
      <c r="C29" s="24">
        <v>160.09800000000001</v>
      </c>
      <c r="D29" s="24">
        <v>175.953</v>
      </c>
      <c r="E29" s="24">
        <v>191.47499999999999</v>
      </c>
      <c r="F29" s="24">
        <v>202.55199999999999</v>
      </c>
      <c r="G29" s="24">
        <v>213.65100000000001</v>
      </c>
      <c r="H29" s="24">
        <v>224.87100000000001</v>
      </c>
      <c r="I29" s="31">
        <f t="shared" si="4"/>
        <v>80.277000000000015</v>
      </c>
      <c r="J29" s="32">
        <f t="shared" si="5"/>
        <v>0.55518901199219894</v>
      </c>
    </row>
    <row r="30" spans="1:10" s="25" customFormat="1" ht="12.75" customHeight="1" x14ac:dyDescent="0.2">
      <c r="A30" s="1" t="s">
        <v>20</v>
      </c>
      <c r="B30" s="24">
        <v>233.38300000000001</v>
      </c>
      <c r="C30" s="24">
        <v>240.75399999999999</v>
      </c>
      <c r="D30" s="24">
        <v>254.816</v>
      </c>
      <c r="E30" s="24">
        <v>275.09100000000001</v>
      </c>
      <c r="F30" s="24">
        <v>293.13600000000002</v>
      </c>
      <c r="G30" s="24">
        <v>309.791</v>
      </c>
      <c r="H30" s="24">
        <v>324.94900000000001</v>
      </c>
      <c r="I30" s="31">
        <f t="shared" si="4"/>
        <v>91.566000000000003</v>
      </c>
      <c r="J30" s="32">
        <f t="shared" si="5"/>
        <v>0.39234220144569226</v>
      </c>
    </row>
    <row r="31" spans="1:10" s="56" customFormat="1" ht="12.75" customHeight="1" x14ac:dyDescent="0.2">
      <c r="A31" s="56" t="s">
        <v>68</v>
      </c>
      <c r="B31" s="18">
        <v>128.94999999999999</v>
      </c>
      <c r="C31" s="18">
        <v>149.386</v>
      </c>
      <c r="D31" s="18">
        <v>169.774</v>
      </c>
      <c r="E31" s="18">
        <v>191.249</v>
      </c>
      <c r="F31" s="18">
        <v>212.67099999999999</v>
      </c>
      <c r="G31" s="18">
        <v>232.28899999999999</v>
      </c>
      <c r="H31" s="18">
        <v>251.851</v>
      </c>
      <c r="I31" s="31">
        <f t="shared" si="4"/>
        <v>122.90100000000001</v>
      </c>
      <c r="J31" s="32">
        <f t="shared" si="5"/>
        <v>0.95309034509499824</v>
      </c>
    </row>
    <row r="32" spans="1:10" ht="12.75" customHeight="1" x14ac:dyDescent="0.2">
      <c r="B32" s="18"/>
      <c r="C32" s="18"/>
      <c r="D32" s="18"/>
      <c r="E32" s="18"/>
      <c r="F32" s="18"/>
      <c r="G32" s="18"/>
      <c r="H32" s="18"/>
      <c r="I32" s="27"/>
      <c r="J32" s="16"/>
    </row>
    <row r="33" spans="1:10" ht="12.75" customHeight="1" x14ac:dyDescent="0.2">
      <c r="A33" s="8" t="s">
        <v>69</v>
      </c>
      <c r="B33" s="30">
        <f t="shared" ref="B33:H33" si="6">SUM(B24:B31)</f>
        <v>1365.0790000000002</v>
      </c>
      <c r="C33" s="30">
        <f t="shared" si="6"/>
        <v>1512.7749999999999</v>
      </c>
      <c r="D33" s="30">
        <f t="shared" si="6"/>
        <v>1657.7440000000001</v>
      </c>
      <c r="E33" s="30">
        <f t="shared" si="6"/>
        <v>1793.3049999999996</v>
      </c>
      <c r="F33" s="30">
        <f t="shared" si="6"/>
        <v>1899.4399999999998</v>
      </c>
      <c r="G33" s="30">
        <f t="shared" si="6"/>
        <v>1990.1659999999999</v>
      </c>
      <c r="H33" s="30">
        <f t="shared" si="6"/>
        <v>2068.3980000000001</v>
      </c>
      <c r="I33" s="31">
        <f>H33-B33</f>
        <v>703.31899999999996</v>
      </c>
      <c r="J33" s="32">
        <f>I33/B33</f>
        <v>0.51522219593151741</v>
      </c>
    </row>
    <row r="34" spans="1:10" ht="12.75" customHeight="1" x14ac:dyDescent="0.2">
      <c r="A34" s="8"/>
      <c r="B34" s="26"/>
      <c r="C34" s="26"/>
      <c r="D34" s="26"/>
      <c r="E34" s="26"/>
      <c r="F34" s="26"/>
      <c r="G34" s="26"/>
      <c r="H34" s="26"/>
      <c r="I34" s="31"/>
      <c r="J34" s="32"/>
    </row>
    <row r="35" spans="1:10" ht="12.75" customHeight="1" x14ac:dyDescent="0.25">
      <c r="A35" s="1" t="s">
        <v>33</v>
      </c>
      <c r="B35" s="24">
        <v>532.78800000000001</v>
      </c>
      <c r="C35" s="24">
        <v>546.52</v>
      </c>
      <c r="D35" s="24">
        <v>556.577</v>
      </c>
      <c r="E35" s="24">
        <v>565.59400000000005</v>
      </c>
      <c r="F35" s="24">
        <v>574.27</v>
      </c>
      <c r="G35" s="24">
        <v>581.60799999999995</v>
      </c>
      <c r="H35" s="24">
        <v>581.60799999999995</v>
      </c>
      <c r="I35" s="37">
        <f>H35-B35</f>
        <v>48.819999999999936</v>
      </c>
      <c r="J35" s="38">
        <f>I35/B35</f>
        <v>9.1631192894734745E-2</v>
      </c>
    </row>
    <row r="36" spans="1:10" ht="12.75" customHeight="1" x14ac:dyDescent="0.25">
      <c r="A36" s="1" t="s">
        <v>34</v>
      </c>
      <c r="B36" s="24">
        <v>175.51900000000001</v>
      </c>
      <c r="C36" s="24">
        <v>183.60300000000001</v>
      </c>
      <c r="D36" s="24">
        <v>192.3</v>
      </c>
      <c r="E36" s="24">
        <v>199.977</v>
      </c>
      <c r="F36" s="24">
        <v>207.309</v>
      </c>
      <c r="G36" s="24">
        <v>213.51599999999999</v>
      </c>
      <c r="H36" s="24">
        <v>220.04300000000001</v>
      </c>
      <c r="I36" s="37">
        <f>H36-B36</f>
        <v>44.524000000000001</v>
      </c>
      <c r="J36" s="38">
        <f>I36/B36</f>
        <v>0.25367054279023921</v>
      </c>
    </row>
    <row r="37" spans="1:10" ht="12.75" customHeight="1" x14ac:dyDescent="0.25">
      <c r="A37" s="1" t="s">
        <v>35</v>
      </c>
      <c r="B37" s="24">
        <v>283.57</v>
      </c>
      <c r="C37" s="24">
        <v>298.82</v>
      </c>
      <c r="D37" s="24">
        <v>312.22800000000001</v>
      </c>
      <c r="E37" s="24">
        <v>321.19600000000003</v>
      </c>
      <c r="F37" s="24">
        <v>328.17099999999999</v>
      </c>
      <c r="G37" s="24">
        <v>332.822</v>
      </c>
      <c r="H37" s="24">
        <v>332.822</v>
      </c>
      <c r="I37" s="37">
        <f>H37-B37</f>
        <v>49.25200000000001</v>
      </c>
      <c r="J37" s="38">
        <f>I37/B37</f>
        <v>0.1736855097506789</v>
      </c>
    </row>
    <row r="38" spans="1:10" ht="12.75" customHeight="1" x14ac:dyDescent="0.2">
      <c r="A38" s="8"/>
      <c r="B38" s="26"/>
      <c r="C38" s="26"/>
      <c r="D38" s="26"/>
      <c r="E38" s="26"/>
      <c r="F38" s="26"/>
      <c r="G38" s="26"/>
      <c r="H38" s="26"/>
      <c r="I38" s="31"/>
      <c r="J38" s="32"/>
    </row>
    <row r="39" spans="1:10" ht="12.75" customHeight="1" x14ac:dyDescent="0.2">
      <c r="A39" s="8" t="s">
        <v>36</v>
      </c>
      <c r="B39" s="30">
        <f t="shared" ref="B39:H39" si="7">SUM(B35:B37)</f>
        <v>991.87699999999995</v>
      </c>
      <c r="C39" s="30">
        <f t="shared" si="7"/>
        <v>1028.943</v>
      </c>
      <c r="D39" s="30">
        <f t="shared" si="7"/>
        <v>1061.105</v>
      </c>
      <c r="E39" s="30">
        <f t="shared" si="7"/>
        <v>1086.7670000000001</v>
      </c>
      <c r="F39" s="30">
        <f t="shared" si="7"/>
        <v>1109.75</v>
      </c>
      <c r="G39" s="30">
        <f t="shared" si="7"/>
        <v>1127.9459999999999</v>
      </c>
      <c r="H39" s="30">
        <f t="shared" si="7"/>
        <v>1134.473</v>
      </c>
      <c r="I39" s="31">
        <f>SUM(H39-B39)</f>
        <v>142.596</v>
      </c>
      <c r="J39" s="32">
        <f>SUM(I39/B39)</f>
        <v>0.14376379329291838</v>
      </c>
    </row>
    <row r="40" spans="1:10" ht="12.75" customHeight="1" x14ac:dyDescent="0.25">
      <c r="A40" s="8" t="s">
        <v>37</v>
      </c>
      <c r="B40" s="26"/>
      <c r="C40" s="26"/>
      <c r="D40" s="26"/>
      <c r="E40" s="26"/>
      <c r="F40" s="26"/>
      <c r="G40" s="26"/>
      <c r="H40" s="26"/>
      <c r="I40" s="37"/>
      <c r="J40" s="38"/>
    </row>
    <row r="41" spans="1:10" ht="12.75" customHeight="1" x14ac:dyDescent="0.25">
      <c r="A41" s="8"/>
      <c r="B41" s="26"/>
      <c r="C41" s="26"/>
      <c r="D41" s="26"/>
      <c r="E41" s="26"/>
      <c r="F41" s="26"/>
      <c r="G41" s="26"/>
      <c r="H41" s="26"/>
      <c r="I41" s="37"/>
      <c r="J41" s="38"/>
    </row>
    <row r="42" spans="1:10" ht="12.75" customHeight="1" x14ac:dyDescent="0.2">
      <c r="A42" s="1" t="s">
        <v>38</v>
      </c>
      <c r="B42" s="24">
        <v>23.584</v>
      </c>
      <c r="C42" s="24">
        <v>26.911000000000001</v>
      </c>
      <c r="D42" s="24">
        <v>30.225999999999999</v>
      </c>
      <c r="E42" s="24">
        <v>34.029000000000003</v>
      </c>
      <c r="F42" s="24">
        <v>37.819000000000003</v>
      </c>
      <c r="G42" s="24">
        <v>41.273000000000003</v>
      </c>
      <c r="H42" s="24">
        <v>44.707000000000001</v>
      </c>
      <c r="I42" s="31">
        <f>H42-B42</f>
        <v>21.123000000000001</v>
      </c>
      <c r="J42" s="32">
        <f>I42/B42</f>
        <v>0.89564959294436908</v>
      </c>
    </row>
    <row r="43" spans="1:10" ht="12.75" customHeight="1" x14ac:dyDescent="0.2">
      <c r="A43" s="1" t="s">
        <v>39</v>
      </c>
      <c r="B43" s="24">
        <v>122.583</v>
      </c>
      <c r="C43" s="24">
        <v>142.04400000000001</v>
      </c>
      <c r="D43" s="24">
        <v>161.483</v>
      </c>
      <c r="E43" s="24">
        <v>182.126</v>
      </c>
      <c r="F43" s="24">
        <v>202.73500000000001</v>
      </c>
      <c r="G43" s="24">
        <v>221.672</v>
      </c>
      <c r="H43" s="24">
        <v>240.578</v>
      </c>
      <c r="I43" s="31">
        <f>H43-B43</f>
        <v>117.995</v>
      </c>
      <c r="J43" s="32">
        <f>I43/B43</f>
        <v>0.96257229795322363</v>
      </c>
    </row>
    <row r="44" spans="1:10" ht="12.75" customHeight="1" x14ac:dyDescent="0.2">
      <c r="A44" s="58" t="s">
        <v>40</v>
      </c>
      <c r="B44" s="42">
        <v>95.972999999999999</v>
      </c>
      <c r="C44" s="42">
        <v>107.675</v>
      </c>
      <c r="D44" s="42">
        <v>119.355</v>
      </c>
      <c r="E44" s="42">
        <v>129.40600000000001</v>
      </c>
      <c r="F44" s="42">
        <v>139.42400000000001</v>
      </c>
      <c r="G44" s="42">
        <v>147.44800000000001</v>
      </c>
      <c r="H44" s="42">
        <v>155.44200000000001</v>
      </c>
      <c r="I44" s="31">
        <f>H44-B44</f>
        <v>59.469000000000008</v>
      </c>
      <c r="J44" s="32">
        <f>I44/B44</f>
        <v>0.619643024600669</v>
      </c>
    </row>
    <row r="45" spans="1:10" ht="12.75" customHeight="1" x14ac:dyDescent="0.2">
      <c r="A45" s="1" t="s">
        <v>41</v>
      </c>
      <c r="B45" s="24">
        <v>24.286000000000001</v>
      </c>
      <c r="C45" s="24">
        <v>25.728000000000002</v>
      </c>
      <c r="D45" s="24">
        <v>27.16</v>
      </c>
      <c r="E45" s="24">
        <v>28.87</v>
      </c>
      <c r="F45" s="24">
        <v>30.57</v>
      </c>
      <c r="G45" s="24">
        <v>32.094999999999999</v>
      </c>
      <c r="H45" s="24">
        <v>33.61</v>
      </c>
      <c r="I45" s="31">
        <f>H45-B45</f>
        <v>9.3239999999999981</v>
      </c>
      <c r="J45" s="32">
        <f>I45/B45</f>
        <v>0.38392489500123517</v>
      </c>
    </row>
    <row r="46" spans="1:10" ht="12.75" customHeight="1" x14ac:dyDescent="0.25">
      <c r="A46" s="8"/>
      <c r="B46" s="26"/>
      <c r="C46" s="26"/>
      <c r="D46" s="26"/>
      <c r="E46" s="26"/>
      <c r="F46" s="26"/>
      <c r="G46" s="26"/>
      <c r="H46" s="26"/>
      <c r="I46" s="37"/>
      <c r="J46" s="38"/>
    </row>
    <row r="47" spans="1:10" ht="12.75" customHeight="1" x14ac:dyDescent="0.2">
      <c r="A47" s="8" t="s">
        <v>36</v>
      </c>
      <c r="B47" s="26">
        <f>SUM(B42,B44,B45)</f>
        <v>143.84300000000002</v>
      </c>
      <c r="C47" s="26">
        <f t="shared" ref="C47:H47" si="8">SUM(C42,C44,C45)</f>
        <v>160.31400000000002</v>
      </c>
      <c r="D47" s="26">
        <f t="shared" si="8"/>
        <v>176.74100000000001</v>
      </c>
      <c r="E47" s="26">
        <f t="shared" si="8"/>
        <v>192.30500000000001</v>
      </c>
      <c r="F47" s="26">
        <f t="shared" si="8"/>
        <v>207.81299999999999</v>
      </c>
      <c r="G47" s="26">
        <f t="shared" si="8"/>
        <v>220.816</v>
      </c>
      <c r="H47" s="26">
        <f t="shared" si="8"/>
        <v>233.75900000000001</v>
      </c>
      <c r="I47" s="31">
        <f>SUM(H47-B47)</f>
        <v>89.915999999999997</v>
      </c>
      <c r="J47" s="32">
        <f>SUM(I47/B47)</f>
        <v>0.62509819734015548</v>
      </c>
    </row>
    <row r="48" spans="1:10" ht="12.75" customHeight="1" x14ac:dyDescent="0.25">
      <c r="A48" s="8" t="s">
        <v>42</v>
      </c>
      <c r="B48" s="26"/>
      <c r="C48" s="26"/>
      <c r="D48" s="26"/>
      <c r="E48" s="26"/>
      <c r="F48" s="26"/>
      <c r="G48" s="26"/>
      <c r="H48" s="26"/>
      <c r="I48" s="37"/>
      <c r="J48" s="38"/>
    </row>
    <row r="49" spans="1:10" ht="12.75" customHeight="1" x14ac:dyDescent="0.25">
      <c r="A49" s="8"/>
      <c r="B49" s="26"/>
      <c r="C49" s="26"/>
      <c r="D49" s="26"/>
      <c r="E49" s="26"/>
      <c r="F49" s="26"/>
      <c r="G49" s="26"/>
      <c r="H49" s="26"/>
      <c r="I49" s="37"/>
      <c r="J49" s="38"/>
    </row>
    <row r="50" spans="1:10" ht="12.75" customHeight="1" x14ac:dyDescent="0.2">
      <c r="A50" s="1" t="s">
        <v>43</v>
      </c>
      <c r="B50" s="24">
        <v>104.854</v>
      </c>
      <c r="C50" s="24">
        <v>118.184</v>
      </c>
      <c r="D50" s="24">
        <v>130.09800000000001</v>
      </c>
      <c r="E50" s="24">
        <v>141.13499999999999</v>
      </c>
      <c r="F50" s="24">
        <v>151.40299999999999</v>
      </c>
      <c r="G50" s="24">
        <v>162.572</v>
      </c>
      <c r="H50" s="24">
        <v>173.83199999999999</v>
      </c>
      <c r="I50" s="31">
        <f>H50-B50</f>
        <v>68.977999999999994</v>
      </c>
      <c r="J50" s="32">
        <f>I50/B50</f>
        <v>0.65784805539130597</v>
      </c>
    </row>
    <row r="51" spans="1:10" ht="12.75" customHeight="1" x14ac:dyDescent="0.2">
      <c r="A51" s="1" t="s">
        <v>44</v>
      </c>
      <c r="B51" s="24">
        <v>14.031000000000001</v>
      </c>
      <c r="C51" s="24">
        <v>14.53</v>
      </c>
      <c r="D51" s="24">
        <v>15.026</v>
      </c>
      <c r="E51" s="24">
        <v>15.446999999999999</v>
      </c>
      <c r="F51" s="24">
        <v>15.872</v>
      </c>
      <c r="G51" s="24">
        <v>16.251999999999999</v>
      </c>
      <c r="H51" s="24">
        <v>16.632000000000001</v>
      </c>
      <c r="I51" s="31">
        <f>H51-B51</f>
        <v>2.6010000000000009</v>
      </c>
      <c r="J51" s="32">
        <f>I51/B51</f>
        <v>0.18537524053880697</v>
      </c>
    </row>
    <row r="52" spans="1:10" ht="12.75" customHeight="1" x14ac:dyDescent="0.2">
      <c r="A52" s="1" t="s">
        <v>45</v>
      </c>
      <c r="B52" s="24">
        <v>65.200999999999993</v>
      </c>
      <c r="C52" s="24">
        <v>69.658000000000001</v>
      </c>
      <c r="D52" s="24">
        <v>74.114000000000004</v>
      </c>
      <c r="E52" s="24">
        <v>78.709999999999994</v>
      </c>
      <c r="F52" s="24">
        <v>83.305999999999997</v>
      </c>
      <c r="G52" s="24">
        <v>88.162999999999997</v>
      </c>
      <c r="H52" s="24">
        <v>93.022000000000006</v>
      </c>
      <c r="I52" s="31">
        <f>H52-B52</f>
        <v>27.821000000000012</v>
      </c>
      <c r="J52" s="32">
        <f>I52/B52</f>
        <v>0.42669590957193931</v>
      </c>
    </row>
    <row r="53" spans="1:10" ht="12.75" customHeight="1" x14ac:dyDescent="0.2">
      <c r="A53" s="1" t="s">
        <v>46</v>
      </c>
      <c r="B53" s="24">
        <v>53.497999999999998</v>
      </c>
      <c r="C53" s="24">
        <v>57.889000000000003</v>
      </c>
      <c r="D53" s="24">
        <v>62.688000000000002</v>
      </c>
      <c r="E53" s="24">
        <v>67.070999999999998</v>
      </c>
      <c r="F53" s="24">
        <v>71.203000000000003</v>
      </c>
      <c r="G53" s="24">
        <v>75.3</v>
      </c>
      <c r="H53" s="24">
        <v>79.064999999999998</v>
      </c>
      <c r="I53" s="31">
        <f>H53-B53</f>
        <v>25.567</v>
      </c>
      <c r="J53" s="32">
        <f>I53/B53</f>
        <v>0.47790571610153654</v>
      </c>
    </row>
    <row r="54" spans="1:10" ht="12.75" customHeight="1" x14ac:dyDescent="0.2">
      <c r="A54" s="8"/>
      <c r="B54" s="40"/>
      <c r="C54" s="40"/>
      <c r="D54" s="40"/>
      <c r="E54" s="40"/>
      <c r="F54" s="40"/>
      <c r="G54" s="40"/>
      <c r="H54" s="40"/>
      <c r="I54" s="31"/>
      <c r="J54" s="32"/>
    </row>
    <row r="55" spans="1:10" ht="12.75" customHeight="1" x14ac:dyDescent="0.2">
      <c r="A55" s="8" t="s">
        <v>47</v>
      </c>
      <c r="B55" s="26">
        <f t="shared" ref="B55:H55" si="9">SUM(B50:B53)</f>
        <v>237.584</v>
      </c>
      <c r="C55" s="26">
        <f t="shared" si="9"/>
        <v>260.26100000000002</v>
      </c>
      <c r="D55" s="26">
        <f t="shared" si="9"/>
        <v>281.92600000000004</v>
      </c>
      <c r="E55" s="26">
        <f t="shared" si="9"/>
        <v>302.36299999999994</v>
      </c>
      <c r="F55" s="26">
        <f t="shared" si="9"/>
        <v>321.78399999999999</v>
      </c>
      <c r="G55" s="26">
        <f t="shared" si="9"/>
        <v>342.28700000000003</v>
      </c>
      <c r="H55" s="26">
        <f t="shared" si="9"/>
        <v>362.55099999999999</v>
      </c>
      <c r="I55" s="31">
        <f>SUM(H55-B55)</f>
        <v>124.96699999999998</v>
      </c>
      <c r="J55" s="32">
        <f>SUM(I55/B55)</f>
        <v>0.52599080746178184</v>
      </c>
    </row>
    <row r="56" spans="1:10" ht="12.75" customHeight="1" x14ac:dyDescent="0.2">
      <c r="A56" s="8" t="s">
        <v>48</v>
      </c>
      <c r="B56" s="40"/>
      <c r="C56" s="40"/>
      <c r="D56" s="40"/>
      <c r="E56" s="40"/>
      <c r="F56" s="40"/>
      <c r="G56" s="40"/>
      <c r="H56" s="40"/>
      <c r="I56" s="31"/>
      <c r="J56" s="32"/>
    </row>
    <row r="57" spans="1:10" ht="12.75" customHeight="1" x14ac:dyDescent="0.25">
      <c r="A57" s="57"/>
      <c r="B57" s="40"/>
      <c r="C57" s="40"/>
      <c r="D57" s="40"/>
      <c r="E57" s="40"/>
      <c r="F57" s="40"/>
      <c r="G57" s="40"/>
      <c r="H57" s="40"/>
      <c r="I57" s="31"/>
      <c r="J57" s="32"/>
    </row>
    <row r="58" spans="1:10" ht="12.75" customHeight="1" x14ac:dyDescent="0.2">
      <c r="A58" s="8" t="s">
        <v>49</v>
      </c>
      <c r="B58" s="30">
        <f t="shared" ref="B58:H58" si="10">SUM(B9+B10+B18+B19+B20+B24+B25+B26+B27+B31)</f>
        <v>2359.739</v>
      </c>
      <c r="C58" s="30">
        <f t="shared" si="10"/>
        <v>2540.9740000000002</v>
      </c>
      <c r="D58" s="30">
        <f t="shared" si="10"/>
        <v>2714.3159999999998</v>
      </c>
      <c r="E58" s="30">
        <f t="shared" si="10"/>
        <v>2893.6369999999997</v>
      </c>
      <c r="F58" s="30">
        <f t="shared" si="10"/>
        <v>3040.3839999999996</v>
      </c>
      <c r="G58" s="30">
        <f t="shared" si="10"/>
        <v>3172.8360000000002</v>
      </c>
      <c r="H58" s="30">
        <f t="shared" si="10"/>
        <v>3294.8119999999999</v>
      </c>
      <c r="I58" s="31">
        <f>SUM(I9+I10+I18+I19+I20+I24+I25+I26+I27+I31)</f>
        <v>935.07299999999987</v>
      </c>
      <c r="J58" s="32">
        <f>I58/B58</f>
        <v>0.39626119668319243</v>
      </c>
    </row>
    <row r="59" spans="1:10" ht="12.75" customHeight="1" x14ac:dyDescent="0.2">
      <c r="A59" s="8"/>
      <c r="B59" s="26"/>
      <c r="C59" s="26"/>
      <c r="D59" s="26"/>
      <c r="E59" s="26"/>
      <c r="F59" s="26"/>
      <c r="G59" s="26"/>
      <c r="H59" s="26"/>
      <c r="I59" s="31"/>
      <c r="J59" s="32"/>
    </row>
    <row r="60" spans="1:10" ht="12.75" customHeight="1" x14ac:dyDescent="0.2">
      <c r="A60" s="8" t="s">
        <v>50</v>
      </c>
      <c r="B60" s="30">
        <f t="shared" ref="B60:H60" si="11">SUM(B14+B17+B28+B29+B30)</f>
        <v>2305.7479999999996</v>
      </c>
      <c r="C60" s="30">
        <f t="shared" si="11"/>
        <v>2398.7669999999998</v>
      </c>
      <c r="D60" s="30">
        <f t="shared" si="11"/>
        <v>2497.9609999999998</v>
      </c>
      <c r="E60" s="30">
        <f t="shared" si="11"/>
        <v>2606.5160000000001</v>
      </c>
      <c r="F60" s="30">
        <f t="shared" si="11"/>
        <v>2704.7290000000003</v>
      </c>
      <c r="G60" s="30">
        <f t="shared" si="11"/>
        <v>2787.989</v>
      </c>
      <c r="H60" s="30">
        <f t="shared" si="11"/>
        <v>2856.7740000000003</v>
      </c>
      <c r="I60" s="31">
        <f>SUM(I14+I17+I28+I29+I30)</f>
        <v>551.02600000000018</v>
      </c>
      <c r="J60" s="32">
        <f>I60/B60</f>
        <v>0.23897928134384169</v>
      </c>
    </row>
    <row r="61" spans="1:10" ht="12.75" customHeight="1" x14ac:dyDescent="0.2">
      <c r="B61" s="24"/>
      <c r="C61" s="24"/>
      <c r="D61" s="24"/>
      <c r="E61" s="24"/>
      <c r="F61" s="24"/>
      <c r="G61" s="24"/>
      <c r="H61" s="24"/>
      <c r="I61" s="27"/>
      <c r="J61" s="28"/>
    </row>
    <row r="62" spans="1:10" s="8" customFormat="1" ht="12.75" customHeight="1" x14ac:dyDescent="0.2">
      <c r="A62" s="8" t="s">
        <v>51</v>
      </c>
      <c r="B62" s="30">
        <f>SUM(B8,B9,B10,B14,B17,B18,B19,B20,B24,B25,B26,B27,B28,B29,B30,B31)</f>
        <v>5267.2069999999994</v>
      </c>
      <c r="C62" s="30">
        <f t="shared" ref="C62:H62" si="12">SUM(C8,C9,C10,C14,C17,C18,C19,C20,C24,C25,C26,C27,C28,C29,C30,C31)</f>
        <v>5593.6120000000001</v>
      </c>
      <c r="D62" s="30">
        <f t="shared" si="12"/>
        <v>5888.6</v>
      </c>
      <c r="E62" s="30">
        <f t="shared" si="12"/>
        <v>6201.719000000001</v>
      </c>
      <c r="F62" s="30">
        <f t="shared" si="12"/>
        <v>6467.8729999999996</v>
      </c>
      <c r="G62" s="30">
        <f t="shared" si="12"/>
        <v>6702.0029999999997</v>
      </c>
      <c r="H62" s="30">
        <f t="shared" si="12"/>
        <v>6922.7479999999996</v>
      </c>
      <c r="I62" s="31">
        <f>SUM(H62-B62)</f>
        <v>1655.5410000000002</v>
      </c>
      <c r="J62" s="32">
        <f>I62/B62</f>
        <v>0.31431098113288508</v>
      </c>
    </row>
    <row r="63" spans="1:10" ht="12.75" customHeight="1" x14ac:dyDescent="0.2">
      <c r="B63" s="24"/>
      <c r="C63" s="24"/>
      <c r="D63" s="24"/>
      <c r="E63" s="24"/>
      <c r="F63" s="24"/>
      <c r="G63" s="24"/>
      <c r="H63" s="24"/>
      <c r="I63" s="59"/>
      <c r="J63" s="60"/>
    </row>
    <row r="64" spans="1:10" ht="12.75" customHeight="1" x14ac:dyDescent="0.2">
      <c r="A64" s="8" t="s">
        <v>52</v>
      </c>
      <c r="B64" s="30">
        <f>SUM(B8,B9,B10,B14,B17,B18,B19,B20,B24,B25,B26,B27,B28,B29,B30,B31,B35,B36,B37,B42,B44,B45,B50,B51,B52,B53)</f>
        <v>6640.5109999999986</v>
      </c>
      <c r="C64" s="30">
        <f t="shared" ref="C64:H64" si="13">SUM(C8,C9,C10,C14,C17,C18,C19,C20,C24,C25,C26,C27,C28,C29,C30,C31,C35,C36,C37,C42,C44,C45,C50,C51,C52,C53)</f>
        <v>7043.13</v>
      </c>
      <c r="D64" s="30">
        <f t="shared" si="13"/>
        <v>7408.3719999999994</v>
      </c>
      <c r="E64" s="30">
        <f t="shared" si="13"/>
        <v>7783.1540000000014</v>
      </c>
      <c r="F64" s="30">
        <f t="shared" si="13"/>
        <v>8107.2200000000012</v>
      </c>
      <c r="G64" s="30">
        <f t="shared" si="13"/>
        <v>8393.0519999999997</v>
      </c>
      <c r="H64" s="30">
        <f t="shared" si="13"/>
        <v>8653.5310000000009</v>
      </c>
      <c r="I64" s="46">
        <f>SUM(H64-B64)</f>
        <v>2013.0200000000023</v>
      </c>
      <c r="J64" s="47">
        <f>I64/B64</f>
        <v>0.30314233347403574</v>
      </c>
    </row>
    <row r="65" spans="1:10" s="44" customFormat="1" ht="12.75" customHeight="1" x14ac:dyDescent="0.2">
      <c r="A65" s="61" t="s">
        <v>53</v>
      </c>
      <c r="I65" s="51"/>
      <c r="J65" s="52"/>
    </row>
    <row r="66" spans="1:10" s="44" customFormat="1" ht="12.75" customHeight="1" x14ac:dyDescent="0.2">
      <c r="A66" s="61" t="s">
        <v>70</v>
      </c>
      <c r="I66" s="51"/>
      <c r="J66" s="52"/>
    </row>
    <row r="67" spans="1:10" s="44" customFormat="1" ht="12.75" customHeight="1" x14ac:dyDescent="0.2">
      <c r="A67" s="61" t="s">
        <v>71</v>
      </c>
      <c r="I67" s="51"/>
      <c r="J67" s="52"/>
    </row>
    <row r="68" spans="1:10" s="44" customFormat="1" ht="12.75" customHeight="1" x14ac:dyDescent="0.2">
      <c r="A68" s="61" t="s">
        <v>72</v>
      </c>
      <c r="I68" s="51"/>
      <c r="J68" s="52"/>
    </row>
    <row r="69" spans="1:10" s="44" customFormat="1" ht="12.75" customHeight="1" x14ac:dyDescent="0.2">
      <c r="A69" s="44" t="s">
        <v>56</v>
      </c>
      <c r="I69" s="51"/>
      <c r="J69" s="52"/>
    </row>
    <row r="70" spans="1:10" s="44" customFormat="1" x14ac:dyDescent="0.2">
      <c r="A70" s="44" t="s">
        <v>57</v>
      </c>
      <c r="I70" s="51"/>
      <c r="J70" s="52"/>
    </row>
    <row r="71" spans="1:10" s="44" customFormat="1" x14ac:dyDescent="0.2">
      <c r="A71" s="61" t="s">
        <v>58</v>
      </c>
      <c r="C71" s="24"/>
      <c r="D71" s="24"/>
      <c r="E71" s="24"/>
      <c r="F71" s="24"/>
      <c r="G71" s="24"/>
      <c r="H71" s="24"/>
      <c r="I71" s="24"/>
      <c r="J71" s="52"/>
    </row>
    <row r="72" spans="1:10" s="44" customFormat="1" ht="9.75" customHeight="1" x14ac:dyDescent="0.2">
      <c r="B72" s="62"/>
      <c r="C72" s="24"/>
      <c r="D72" s="24"/>
      <c r="E72" s="24"/>
      <c r="F72" s="24"/>
      <c r="G72" s="24"/>
      <c r="H72" s="24"/>
      <c r="I72" s="24"/>
      <c r="J72" s="52"/>
    </row>
    <row r="73" spans="1:10" s="44" customFormat="1" x14ac:dyDescent="0.2">
      <c r="A73" s="61"/>
      <c r="I73" s="51"/>
      <c r="J73" s="52"/>
    </row>
    <row r="74" spans="1:10" s="44" customFormat="1" x14ac:dyDescent="0.2">
      <c r="B74" s="62"/>
      <c r="C74" s="62"/>
      <c r="D74" s="62"/>
      <c r="E74" s="62"/>
      <c r="F74" s="62"/>
      <c r="G74" s="62"/>
      <c r="H74" s="62"/>
      <c r="I74" s="51"/>
      <c r="J74" s="52"/>
    </row>
    <row r="75" spans="1:10" s="44" customFormat="1" ht="9.75" x14ac:dyDescent="0.15">
      <c r="A75" s="61"/>
      <c r="I75" s="63"/>
    </row>
    <row r="76" spans="1:10" x14ac:dyDescent="0.2">
      <c r="A76" s="44"/>
      <c r="I76" s="64"/>
    </row>
    <row r="77" spans="1:10" x14ac:dyDescent="0.2">
      <c r="A77" s="2"/>
      <c r="I77" s="64"/>
    </row>
    <row r="78" spans="1:10" x14ac:dyDescent="0.2">
      <c r="A78" s="2"/>
    </row>
    <row r="87" spans="1:10" x14ac:dyDescent="0.2">
      <c r="A87" s="44"/>
    </row>
    <row r="88" spans="1:10" x14ac:dyDescent="0.2">
      <c r="A88" s="44"/>
      <c r="B88" s="23"/>
      <c r="C88" s="23"/>
      <c r="D88" s="23"/>
      <c r="E88" s="23"/>
      <c r="F88" s="23"/>
      <c r="G88" s="23"/>
      <c r="H88" s="23"/>
      <c r="I88" s="23"/>
      <c r="J88" s="29"/>
    </row>
    <row r="89" spans="1:10" x14ac:dyDescent="0.2">
      <c r="A89" s="44"/>
      <c r="B89" s="23"/>
      <c r="C89" s="23"/>
      <c r="D89" s="23"/>
      <c r="E89" s="23"/>
      <c r="F89" s="23"/>
      <c r="G89" s="23"/>
      <c r="H89" s="23"/>
      <c r="I89" s="23"/>
      <c r="J89" s="29"/>
    </row>
    <row r="92" spans="1:10" x14ac:dyDescent="0.2">
      <c r="A92" s="44"/>
    </row>
  </sheetData>
  <mergeCells count="2">
    <mergeCell ref="I2:J4"/>
    <mergeCell ref="I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workbookViewId="0">
      <selection activeCell="B15" sqref="B15"/>
    </sheetView>
  </sheetViews>
  <sheetFormatPr defaultRowHeight="12.75" x14ac:dyDescent="0.2"/>
  <cols>
    <col min="1" max="1" width="29.7109375" style="1" customWidth="1"/>
    <col min="2" max="8" width="8.5703125" style="1" customWidth="1"/>
    <col min="9" max="9" width="9.140625" style="64"/>
    <col min="10" max="10" width="9.85546875" style="1" customWidth="1"/>
    <col min="11" max="12" width="12" style="1" customWidth="1"/>
    <col min="13" max="13" width="12.5703125" style="1" customWidth="1"/>
    <col min="14" max="15" width="12" style="1" customWidth="1"/>
    <col min="16" max="221" width="9.140625" style="1"/>
    <col min="222" max="222" width="11" style="1" customWidth="1"/>
    <col min="223" max="223" width="0.5703125" style="1" customWidth="1"/>
    <col min="224" max="224" width="26.7109375" style="1" customWidth="1"/>
    <col min="225" max="226" width="0" style="1" hidden="1" customWidth="1"/>
    <col min="227" max="233" width="8.5703125" style="1" customWidth="1"/>
    <col min="234" max="234" width="9.140625" style="1"/>
    <col min="235" max="235" width="9.85546875" style="1" customWidth="1"/>
    <col min="236" max="236" width="11.28515625" style="1" customWidth="1"/>
    <col min="237" max="237" width="12" style="1" customWidth="1"/>
    <col min="238" max="238" width="10.28515625" style="1" customWidth="1"/>
    <col min="239" max="240" width="10.140625" style="1" customWidth="1"/>
    <col min="241" max="241" width="12" style="1" customWidth="1"/>
    <col min="242" max="242" width="10.140625" style="1" customWidth="1"/>
    <col min="243" max="243" width="28.140625" style="1" bestFit="1" customWidth="1"/>
    <col min="244" max="244" width="9" style="1" bestFit="1" customWidth="1"/>
    <col min="245" max="249" width="9.140625" style="1"/>
    <col min="250" max="250" width="12" style="1" customWidth="1"/>
    <col min="251" max="251" width="11.7109375" style="1" customWidth="1"/>
    <col min="252" max="252" width="11.5703125" style="1" customWidth="1"/>
    <col min="253" max="253" width="9.42578125" style="1" customWidth="1"/>
    <col min="254" max="254" width="7.7109375" style="1" customWidth="1"/>
    <col min="255" max="255" width="8" style="1" customWidth="1"/>
    <col min="256" max="256" width="8.28515625" style="1" customWidth="1"/>
    <col min="257" max="257" width="9" style="1" customWidth="1"/>
    <col min="258" max="261" width="8" style="1" customWidth="1"/>
    <col min="262" max="262" width="1.5703125" style="1" customWidth="1"/>
    <col min="263" max="263" width="107.85546875" style="1" customWidth="1"/>
    <col min="264" max="265" width="12" style="1" customWidth="1"/>
    <col min="266" max="266" width="12.5703125" style="1" customWidth="1"/>
    <col min="267" max="268" width="12" style="1" customWidth="1"/>
    <col min="269" max="269" width="12.5703125" style="1" customWidth="1"/>
    <col min="270" max="271" width="12" style="1" customWidth="1"/>
    <col min="272" max="477" width="9.140625" style="1"/>
    <col min="478" max="478" width="11" style="1" customWidth="1"/>
    <col min="479" max="479" width="0.5703125" style="1" customWidth="1"/>
    <col min="480" max="480" width="26.7109375" style="1" customWidth="1"/>
    <col min="481" max="482" width="0" style="1" hidden="1" customWidth="1"/>
    <col min="483" max="489" width="8.5703125" style="1" customWidth="1"/>
    <col min="490" max="490" width="9.140625" style="1"/>
    <col min="491" max="491" width="9.85546875" style="1" customWidth="1"/>
    <col min="492" max="492" width="11.28515625" style="1" customWidth="1"/>
    <col min="493" max="493" width="12" style="1" customWidth="1"/>
    <col min="494" max="494" width="10.28515625" style="1" customWidth="1"/>
    <col min="495" max="496" width="10.140625" style="1" customWidth="1"/>
    <col min="497" max="497" width="12" style="1" customWidth="1"/>
    <col min="498" max="498" width="10.140625" style="1" customWidth="1"/>
    <col min="499" max="499" width="28.140625" style="1" bestFit="1" customWidth="1"/>
    <col min="500" max="500" width="9" style="1" bestFit="1" customWidth="1"/>
    <col min="501" max="505" width="9.140625" style="1"/>
    <col min="506" max="506" width="12" style="1" customWidth="1"/>
    <col min="507" max="507" width="11.7109375" style="1" customWidth="1"/>
    <col min="508" max="508" width="11.5703125" style="1" customWidth="1"/>
    <col min="509" max="509" width="9.42578125" style="1" customWidth="1"/>
    <col min="510" max="510" width="7.7109375" style="1" customWidth="1"/>
    <col min="511" max="511" width="8" style="1" customWidth="1"/>
    <col min="512" max="512" width="8.28515625" style="1" customWidth="1"/>
    <col min="513" max="513" width="9" style="1" customWidth="1"/>
    <col min="514" max="517" width="8" style="1" customWidth="1"/>
    <col min="518" max="518" width="1.5703125" style="1" customWidth="1"/>
    <col min="519" max="519" width="107.85546875" style="1" customWidth="1"/>
    <col min="520" max="521" width="12" style="1" customWidth="1"/>
    <col min="522" max="522" width="12.5703125" style="1" customWidth="1"/>
    <col min="523" max="524" width="12" style="1" customWidth="1"/>
    <col min="525" max="525" width="12.5703125" style="1" customWidth="1"/>
    <col min="526" max="527" width="12" style="1" customWidth="1"/>
    <col min="528" max="733" width="9.140625" style="1"/>
    <col min="734" max="734" width="11" style="1" customWidth="1"/>
    <col min="735" max="735" width="0.5703125" style="1" customWidth="1"/>
    <col min="736" max="736" width="26.7109375" style="1" customWidth="1"/>
    <col min="737" max="738" width="0" style="1" hidden="1" customWidth="1"/>
    <col min="739" max="745" width="8.5703125" style="1" customWidth="1"/>
    <col min="746" max="746" width="9.140625" style="1"/>
    <col min="747" max="747" width="9.85546875" style="1" customWidth="1"/>
    <col min="748" max="748" width="11.28515625" style="1" customWidth="1"/>
    <col min="749" max="749" width="12" style="1" customWidth="1"/>
    <col min="750" max="750" width="10.28515625" style="1" customWidth="1"/>
    <col min="751" max="752" width="10.140625" style="1" customWidth="1"/>
    <col min="753" max="753" width="12" style="1" customWidth="1"/>
    <col min="754" max="754" width="10.140625" style="1" customWidth="1"/>
    <col min="755" max="755" width="28.140625" style="1" bestFit="1" customWidth="1"/>
    <col min="756" max="756" width="9" style="1" bestFit="1" customWidth="1"/>
    <col min="757" max="761" width="9.140625" style="1"/>
    <col min="762" max="762" width="12" style="1" customWidth="1"/>
    <col min="763" max="763" width="11.7109375" style="1" customWidth="1"/>
    <col min="764" max="764" width="11.5703125" style="1" customWidth="1"/>
    <col min="765" max="765" width="9.42578125" style="1" customWidth="1"/>
    <col min="766" max="766" width="7.7109375" style="1" customWidth="1"/>
    <col min="767" max="767" width="8" style="1" customWidth="1"/>
    <col min="768" max="768" width="8.28515625" style="1" customWidth="1"/>
    <col min="769" max="769" width="9" style="1" customWidth="1"/>
    <col min="770" max="773" width="8" style="1" customWidth="1"/>
    <col min="774" max="774" width="1.5703125" style="1" customWidth="1"/>
    <col min="775" max="775" width="107.85546875" style="1" customWidth="1"/>
    <col min="776" max="777" width="12" style="1" customWidth="1"/>
    <col min="778" max="778" width="12.5703125" style="1" customWidth="1"/>
    <col min="779" max="780" width="12" style="1" customWidth="1"/>
    <col min="781" max="781" width="12.5703125" style="1" customWidth="1"/>
    <col min="782" max="783" width="12" style="1" customWidth="1"/>
    <col min="784" max="989" width="9.140625" style="1"/>
    <col min="990" max="990" width="11" style="1" customWidth="1"/>
    <col min="991" max="991" width="0.5703125" style="1" customWidth="1"/>
    <col min="992" max="992" width="26.7109375" style="1" customWidth="1"/>
    <col min="993" max="994" width="0" style="1" hidden="1" customWidth="1"/>
    <col min="995" max="1001" width="8.5703125" style="1" customWidth="1"/>
    <col min="1002" max="1002" width="9.140625" style="1"/>
    <col min="1003" max="1003" width="9.85546875" style="1" customWidth="1"/>
    <col min="1004" max="1004" width="11.28515625" style="1" customWidth="1"/>
    <col min="1005" max="1005" width="12" style="1" customWidth="1"/>
    <col min="1006" max="1006" width="10.28515625" style="1" customWidth="1"/>
    <col min="1007" max="1008" width="10.140625" style="1" customWidth="1"/>
    <col min="1009" max="1009" width="12" style="1" customWidth="1"/>
    <col min="1010" max="1010" width="10.140625" style="1" customWidth="1"/>
    <col min="1011" max="1011" width="28.140625" style="1" bestFit="1" customWidth="1"/>
    <col min="1012" max="1012" width="9" style="1" bestFit="1" customWidth="1"/>
    <col min="1013" max="1017" width="9.140625" style="1"/>
    <col min="1018" max="1018" width="12" style="1" customWidth="1"/>
    <col min="1019" max="1019" width="11.7109375" style="1" customWidth="1"/>
    <col min="1020" max="1020" width="11.5703125" style="1" customWidth="1"/>
    <col min="1021" max="1021" width="9.42578125" style="1" customWidth="1"/>
    <col min="1022" max="1022" width="7.7109375" style="1" customWidth="1"/>
    <col min="1023" max="1023" width="8" style="1" customWidth="1"/>
    <col min="1024" max="1024" width="8.28515625" style="1" customWidth="1"/>
    <col min="1025" max="1025" width="9" style="1" customWidth="1"/>
    <col min="1026" max="1029" width="8" style="1" customWidth="1"/>
    <col min="1030" max="1030" width="1.5703125" style="1" customWidth="1"/>
    <col min="1031" max="1031" width="107.85546875" style="1" customWidth="1"/>
    <col min="1032" max="1033" width="12" style="1" customWidth="1"/>
    <col min="1034" max="1034" width="12.5703125" style="1" customWidth="1"/>
    <col min="1035" max="1036" width="12" style="1" customWidth="1"/>
    <col min="1037" max="1037" width="12.5703125" style="1" customWidth="1"/>
    <col min="1038" max="1039" width="12" style="1" customWidth="1"/>
    <col min="1040" max="1245" width="9.140625" style="1"/>
    <col min="1246" max="1246" width="11" style="1" customWidth="1"/>
    <col min="1247" max="1247" width="0.5703125" style="1" customWidth="1"/>
    <col min="1248" max="1248" width="26.7109375" style="1" customWidth="1"/>
    <col min="1249" max="1250" width="0" style="1" hidden="1" customWidth="1"/>
    <col min="1251" max="1257" width="8.5703125" style="1" customWidth="1"/>
    <col min="1258" max="1258" width="9.140625" style="1"/>
    <col min="1259" max="1259" width="9.85546875" style="1" customWidth="1"/>
    <col min="1260" max="1260" width="11.28515625" style="1" customWidth="1"/>
    <col min="1261" max="1261" width="12" style="1" customWidth="1"/>
    <col min="1262" max="1262" width="10.28515625" style="1" customWidth="1"/>
    <col min="1263" max="1264" width="10.140625" style="1" customWidth="1"/>
    <col min="1265" max="1265" width="12" style="1" customWidth="1"/>
    <col min="1266" max="1266" width="10.140625" style="1" customWidth="1"/>
    <col min="1267" max="1267" width="28.140625" style="1" bestFit="1" customWidth="1"/>
    <col min="1268" max="1268" width="9" style="1" bestFit="1" customWidth="1"/>
    <col min="1269" max="1273" width="9.140625" style="1"/>
    <col min="1274" max="1274" width="12" style="1" customWidth="1"/>
    <col min="1275" max="1275" width="11.7109375" style="1" customWidth="1"/>
    <col min="1276" max="1276" width="11.5703125" style="1" customWidth="1"/>
    <col min="1277" max="1277" width="9.42578125" style="1" customWidth="1"/>
    <col min="1278" max="1278" width="7.7109375" style="1" customWidth="1"/>
    <col min="1279" max="1279" width="8" style="1" customWidth="1"/>
    <col min="1280" max="1280" width="8.28515625" style="1" customWidth="1"/>
    <col min="1281" max="1281" width="9" style="1" customWidth="1"/>
    <col min="1282" max="1285" width="8" style="1" customWidth="1"/>
    <col min="1286" max="1286" width="1.5703125" style="1" customWidth="1"/>
    <col min="1287" max="1287" width="107.85546875" style="1" customWidth="1"/>
    <col min="1288" max="1289" width="12" style="1" customWidth="1"/>
    <col min="1290" max="1290" width="12.5703125" style="1" customWidth="1"/>
    <col min="1291" max="1292" width="12" style="1" customWidth="1"/>
    <col min="1293" max="1293" width="12.5703125" style="1" customWidth="1"/>
    <col min="1294" max="1295" width="12" style="1" customWidth="1"/>
    <col min="1296" max="1501" width="9.140625" style="1"/>
    <col min="1502" max="1502" width="11" style="1" customWidth="1"/>
    <col min="1503" max="1503" width="0.5703125" style="1" customWidth="1"/>
    <col min="1504" max="1504" width="26.7109375" style="1" customWidth="1"/>
    <col min="1505" max="1506" width="0" style="1" hidden="1" customWidth="1"/>
    <col min="1507" max="1513" width="8.5703125" style="1" customWidth="1"/>
    <col min="1514" max="1514" width="9.140625" style="1"/>
    <col min="1515" max="1515" width="9.85546875" style="1" customWidth="1"/>
    <col min="1516" max="1516" width="11.28515625" style="1" customWidth="1"/>
    <col min="1517" max="1517" width="12" style="1" customWidth="1"/>
    <col min="1518" max="1518" width="10.28515625" style="1" customWidth="1"/>
    <col min="1519" max="1520" width="10.140625" style="1" customWidth="1"/>
    <col min="1521" max="1521" width="12" style="1" customWidth="1"/>
    <col min="1522" max="1522" width="10.140625" style="1" customWidth="1"/>
    <col min="1523" max="1523" width="28.140625" style="1" bestFit="1" customWidth="1"/>
    <col min="1524" max="1524" width="9" style="1" bestFit="1" customWidth="1"/>
    <col min="1525" max="1529" width="9.140625" style="1"/>
    <col min="1530" max="1530" width="12" style="1" customWidth="1"/>
    <col min="1531" max="1531" width="11.7109375" style="1" customWidth="1"/>
    <col min="1532" max="1532" width="11.5703125" style="1" customWidth="1"/>
    <col min="1533" max="1533" width="9.42578125" style="1" customWidth="1"/>
    <col min="1534" max="1534" width="7.7109375" style="1" customWidth="1"/>
    <col min="1535" max="1535" width="8" style="1" customWidth="1"/>
    <col min="1536" max="1536" width="8.28515625" style="1" customWidth="1"/>
    <col min="1537" max="1537" width="9" style="1" customWidth="1"/>
    <col min="1538" max="1541" width="8" style="1" customWidth="1"/>
    <col min="1542" max="1542" width="1.5703125" style="1" customWidth="1"/>
    <col min="1543" max="1543" width="107.85546875" style="1" customWidth="1"/>
    <col min="1544" max="1545" width="12" style="1" customWidth="1"/>
    <col min="1546" max="1546" width="12.5703125" style="1" customWidth="1"/>
    <col min="1547" max="1548" width="12" style="1" customWidth="1"/>
    <col min="1549" max="1549" width="12.5703125" style="1" customWidth="1"/>
    <col min="1550" max="1551" width="12" style="1" customWidth="1"/>
    <col min="1552" max="1757" width="9.140625" style="1"/>
    <col min="1758" max="1758" width="11" style="1" customWidth="1"/>
    <col min="1759" max="1759" width="0.5703125" style="1" customWidth="1"/>
    <col min="1760" max="1760" width="26.7109375" style="1" customWidth="1"/>
    <col min="1761" max="1762" width="0" style="1" hidden="1" customWidth="1"/>
    <col min="1763" max="1769" width="8.5703125" style="1" customWidth="1"/>
    <col min="1770" max="1770" width="9.140625" style="1"/>
    <col min="1771" max="1771" width="9.85546875" style="1" customWidth="1"/>
    <col min="1772" max="1772" width="11.28515625" style="1" customWidth="1"/>
    <col min="1773" max="1773" width="12" style="1" customWidth="1"/>
    <col min="1774" max="1774" width="10.28515625" style="1" customWidth="1"/>
    <col min="1775" max="1776" width="10.140625" style="1" customWidth="1"/>
    <col min="1777" max="1777" width="12" style="1" customWidth="1"/>
    <col min="1778" max="1778" width="10.140625" style="1" customWidth="1"/>
    <col min="1779" max="1779" width="28.140625" style="1" bestFit="1" customWidth="1"/>
    <col min="1780" max="1780" width="9" style="1" bestFit="1" customWidth="1"/>
    <col min="1781" max="1785" width="9.140625" style="1"/>
    <col min="1786" max="1786" width="12" style="1" customWidth="1"/>
    <col min="1787" max="1787" width="11.7109375" style="1" customWidth="1"/>
    <col min="1788" max="1788" width="11.5703125" style="1" customWidth="1"/>
    <col min="1789" max="1789" width="9.42578125" style="1" customWidth="1"/>
    <col min="1790" max="1790" width="7.7109375" style="1" customWidth="1"/>
    <col min="1791" max="1791" width="8" style="1" customWidth="1"/>
    <col min="1792" max="1792" width="8.28515625" style="1" customWidth="1"/>
    <col min="1793" max="1793" width="9" style="1" customWidth="1"/>
    <col min="1794" max="1797" width="8" style="1" customWidth="1"/>
    <col min="1798" max="1798" width="1.5703125" style="1" customWidth="1"/>
    <col min="1799" max="1799" width="107.85546875" style="1" customWidth="1"/>
    <col min="1800" max="1801" width="12" style="1" customWidth="1"/>
    <col min="1802" max="1802" width="12.5703125" style="1" customWidth="1"/>
    <col min="1803" max="1804" width="12" style="1" customWidth="1"/>
    <col min="1805" max="1805" width="12.5703125" style="1" customWidth="1"/>
    <col min="1806" max="1807" width="12" style="1" customWidth="1"/>
    <col min="1808" max="2013" width="9.140625" style="1"/>
    <col min="2014" max="2014" width="11" style="1" customWidth="1"/>
    <col min="2015" max="2015" width="0.5703125" style="1" customWidth="1"/>
    <col min="2016" max="2016" width="26.7109375" style="1" customWidth="1"/>
    <col min="2017" max="2018" width="0" style="1" hidden="1" customWidth="1"/>
    <col min="2019" max="2025" width="8.5703125" style="1" customWidth="1"/>
    <col min="2026" max="2026" width="9.140625" style="1"/>
    <col min="2027" max="2027" width="9.85546875" style="1" customWidth="1"/>
    <col min="2028" max="2028" width="11.28515625" style="1" customWidth="1"/>
    <col min="2029" max="2029" width="12" style="1" customWidth="1"/>
    <col min="2030" max="2030" width="10.28515625" style="1" customWidth="1"/>
    <col min="2031" max="2032" width="10.140625" style="1" customWidth="1"/>
    <col min="2033" max="2033" width="12" style="1" customWidth="1"/>
    <col min="2034" max="2034" width="10.140625" style="1" customWidth="1"/>
    <col min="2035" max="2035" width="28.140625" style="1" bestFit="1" customWidth="1"/>
    <col min="2036" max="2036" width="9" style="1" bestFit="1" customWidth="1"/>
    <col min="2037" max="2041" width="9.140625" style="1"/>
    <col min="2042" max="2042" width="12" style="1" customWidth="1"/>
    <col min="2043" max="2043" width="11.7109375" style="1" customWidth="1"/>
    <col min="2044" max="2044" width="11.5703125" style="1" customWidth="1"/>
    <col min="2045" max="2045" width="9.42578125" style="1" customWidth="1"/>
    <col min="2046" max="2046" width="7.7109375" style="1" customWidth="1"/>
    <col min="2047" max="2047" width="8" style="1" customWidth="1"/>
    <col min="2048" max="2048" width="8.28515625" style="1" customWidth="1"/>
    <col min="2049" max="2049" width="9" style="1" customWidth="1"/>
    <col min="2050" max="2053" width="8" style="1" customWidth="1"/>
    <col min="2054" max="2054" width="1.5703125" style="1" customWidth="1"/>
    <col min="2055" max="2055" width="107.85546875" style="1" customWidth="1"/>
    <col min="2056" max="2057" width="12" style="1" customWidth="1"/>
    <col min="2058" max="2058" width="12.5703125" style="1" customWidth="1"/>
    <col min="2059" max="2060" width="12" style="1" customWidth="1"/>
    <col min="2061" max="2061" width="12.5703125" style="1" customWidth="1"/>
    <col min="2062" max="2063" width="12" style="1" customWidth="1"/>
    <col min="2064" max="2269" width="9.140625" style="1"/>
    <col min="2270" max="2270" width="11" style="1" customWidth="1"/>
    <col min="2271" max="2271" width="0.5703125" style="1" customWidth="1"/>
    <col min="2272" max="2272" width="26.7109375" style="1" customWidth="1"/>
    <col min="2273" max="2274" width="0" style="1" hidden="1" customWidth="1"/>
    <col min="2275" max="2281" width="8.5703125" style="1" customWidth="1"/>
    <col min="2282" max="2282" width="9.140625" style="1"/>
    <col min="2283" max="2283" width="9.85546875" style="1" customWidth="1"/>
    <col min="2284" max="2284" width="11.28515625" style="1" customWidth="1"/>
    <col min="2285" max="2285" width="12" style="1" customWidth="1"/>
    <col min="2286" max="2286" width="10.28515625" style="1" customWidth="1"/>
    <col min="2287" max="2288" width="10.140625" style="1" customWidth="1"/>
    <col min="2289" max="2289" width="12" style="1" customWidth="1"/>
    <col min="2290" max="2290" width="10.140625" style="1" customWidth="1"/>
    <col min="2291" max="2291" width="28.140625" style="1" bestFit="1" customWidth="1"/>
    <col min="2292" max="2292" width="9" style="1" bestFit="1" customWidth="1"/>
    <col min="2293" max="2297" width="9.140625" style="1"/>
    <col min="2298" max="2298" width="12" style="1" customWidth="1"/>
    <col min="2299" max="2299" width="11.7109375" style="1" customWidth="1"/>
    <col min="2300" max="2300" width="11.5703125" style="1" customWidth="1"/>
    <col min="2301" max="2301" width="9.42578125" style="1" customWidth="1"/>
    <col min="2302" max="2302" width="7.7109375" style="1" customWidth="1"/>
    <col min="2303" max="2303" width="8" style="1" customWidth="1"/>
    <col min="2304" max="2304" width="8.28515625" style="1" customWidth="1"/>
    <col min="2305" max="2305" width="9" style="1" customWidth="1"/>
    <col min="2306" max="2309" width="8" style="1" customWidth="1"/>
    <col min="2310" max="2310" width="1.5703125" style="1" customWidth="1"/>
    <col min="2311" max="2311" width="107.85546875" style="1" customWidth="1"/>
    <col min="2312" max="2313" width="12" style="1" customWidth="1"/>
    <col min="2314" max="2314" width="12.5703125" style="1" customWidth="1"/>
    <col min="2315" max="2316" width="12" style="1" customWidth="1"/>
    <col min="2317" max="2317" width="12.5703125" style="1" customWidth="1"/>
    <col min="2318" max="2319" width="12" style="1" customWidth="1"/>
    <col min="2320" max="2525" width="9.140625" style="1"/>
    <col min="2526" max="2526" width="11" style="1" customWidth="1"/>
    <col min="2527" max="2527" width="0.5703125" style="1" customWidth="1"/>
    <col min="2528" max="2528" width="26.7109375" style="1" customWidth="1"/>
    <col min="2529" max="2530" width="0" style="1" hidden="1" customWidth="1"/>
    <col min="2531" max="2537" width="8.5703125" style="1" customWidth="1"/>
    <col min="2538" max="2538" width="9.140625" style="1"/>
    <col min="2539" max="2539" width="9.85546875" style="1" customWidth="1"/>
    <col min="2540" max="2540" width="11.28515625" style="1" customWidth="1"/>
    <col min="2541" max="2541" width="12" style="1" customWidth="1"/>
    <col min="2542" max="2542" width="10.28515625" style="1" customWidth="1"/>
    <col min="2543" max="2544" width="10.140625" style="1" customWidth="1"/>
    <col min="2545" max="2545" width="12" style="1" customWidth="1"/>
    <col min="2546" max="2546" width="10.140625" style="1" customWidth="1"/>
    <col min="2547" max="2547" width="28.140625" style="1" bestFit="1" customWidth="1"/>
    <col min="2548" max="2548" width="9" style="1" bestFit="1" customWidth="1"/>
    <col min="2549" max="2553" width="9.140625" style="1"/>
    <col min="2554" max="2554" width="12" style="1" customWidth="1"/>
    <col min="2555" max="2555" width="11.7109375" style="1" customWidth="1"/>
    <col min="2556" max="2556" width="11.5703125" style="1" customWidth="1"/>
    <col min="2557" max="2557" width="9.42578125" style="1" customWidth="1"/>
    <col min="2558" max="2558" width="7.7109375" style="1" customWidth="1"/>
    <col min="2559" max="2559" width="8" style="1" customWidth="1"/>
    <col min="2560" max="2560" width="8.28515625" style="1" customWidth="1"/>
    <col min="2561" max="2561" width="9" style="1" customWidth="1"/>
    <col min="2562" max="2565" width="8" style="1" customWidth="1"/>
    <col min="2566" max="2566" width="1.5703125" style="1" customWidth="1"/>
    <col min="2567" max="2567" width="107.85546875" style="1" customWidth="1"/>
    <col min="2568" max="2569" width="12" style="1" customWidth="1"/>
    <col min="2570" max="2570" width="12.5703125" style="1" customWidth="1"/>
    <col min="2571" max="2572" width="12" style="1" customWidth="1"/>
    <col min="2573" max="2573" width="12.5703125" style="1" customWidth="1"/>
    <col min="2574" max="2575" width="12" style="1" customWidth="1"/>
    <col min="2576" max="2781" width="9.140625" style="1"/>
    <col min="2782" max="2782" width="11" style="1" customWidth="1"/>
    <col min="2783" max="2783" width="0.5703125" style="1" customWidth="1"/>
    <col min="2784" max="2784" width="26.7109375" style="1" customWidth="1"/>
    <col min="2785" max="2786" width="0" style="1" hidden="1" customWidth="1"/>
    <col min="2787" max="2793" width="8.5703125" style="1" customWidth="1"/>
    <col min="2794" max="2794" width="9.140625" style="1"/>
    <col min="2795" max="2795" width="9.85546875" style="1" customWidth="1"/>
    <col min="2796" max="2796" width="11.28515625" style="1" customWidth="1"/>
    <col min="2797" max="2797" width="12" style="1" customWidth="1"/>
    <col min="2798" max="2798" width="10.28515625" style="1" customWidth="1"/>
    <col min="2799" max="2800" width="10.140625" style="1" customWidth="1"/>
    <col min="2801" max="2801" width="12" style="1" customWidth="1"/>
    <col min="2802" max="2802" width="10.140625" style="1" customWidth="1"/>
    <col min="2803" max="2803" width="28.140625" style="1" bestFit="1" customWidth="1"/>
    <col min="2804" max="2804" width="9" style="1" bestFit="1" customWidth="1"/>
    <col min="2805" max="2809" width="9.140625" style="1"/>
    <col min="2810" max="2810" width="12" style="1" customWidth="1"/>
    <col min="2811" max="2811" width="11.7109375" style="1" customWidth="1"/>
    <col min="2812" max="2812" width="11.5703125" style="1" customWidth="1"/>
    <col min="2813" max="2813" width="9.42578125" style="1" customWidth="1"/>
    <col min="2814" max="2814" width="7.7109375" style="1" customWidth="1"/>
    <col min="2815" max="2815" width="8" style="1" customWidth="1"/>
    <col min="2816" max="2816" width="8.28515625" style="1" customWidth="1"/>
    <col min="2817" max="2817" width="9" style="1" customWidth="1"/>
    <col min="2818" max="2821" width="8" style="1" customWidth="1"/>
    <col min="2822" max="2822" width="1.5703125" style="1" customWidth="1"/>
    <col min="2823" max="2823" width="107.85546875" style="1" customWidth="1"/>
    <col min="2824" max="2825" width="12" style="1" customWidth="1"/>
    <col min="2826" max="2826" width="12.5703125" style="1" customWidth="1"/>
    <col min="2827" max="2828" width="12" style="1" customWidth="1"/>
    <col min="2829" max="2829" width="12.5703125" style="1" customWidth="1"/>
    <col min="2830" max="2831" width="12" style="1" customWidth="1"/>
    <col min="2832" max="3037" width="9.140625" style="1"/>
    <col min="3038" max="3038" width="11" style="1" customWidth="1"/>
    <col min="3039" max="3039" width="0.5703125" style="1" customWidth="1"/>
    <col min="3040" max="3040" width="26.7109375" style="1" customWidth="1"/>
    <col min="3041" max="3042" width="0" style="1" hidden="1" customWidth="1"/>
    <col min="3043" max="3049" width="8.5703125" style="1" customWidth="1"/>
    <col min="3050" max="3050" width="9.140625" style="1"/>
    <col min="3051" max="3051" width="9.85546875" style="1" customWidth="1"/>
    <col min="3052" max="3052" width="11.28515625" style="1" customWidth="1"/>
    <col min="3053" max="3053" width="12" style="1" customWidth="1"/>
    <col min="3054" max="3054" width="10.28515625" style="1" customWidth="1"/>
    <col min="3055" max="3056" width="10.140625" style="1" customWidth="1"/>
    <col min="3057" max="3057" width="12" style="1" customWidth="1"/>
    <col min="3058" max="3058" width="10.140625" style="1" customWidth="1"/>
    <col min="3059" max="3059" width="28.140625" style="1" bestFit="1" customWidth="1"/>
    <col min="3060" max="3060" width="9" style="1" bestFit="1" customWidth="1"/>
    <col min="3061" max="3065" width="9.140625" style="1"/>
    <col min="3066" max="3066" width="12" style="1" customWidth="1"/>
    <col min="3067" max="3067" width="11.7109375" style="1" customWidth="1"/>
    <col min="3068" max="3068" width="11.5703125" style="1" customWidth="1"/>
    <col min="3069" max="3069" width="9.42578125" style="1" customWidth="1"/>
    <col min="3070" max="3070" width="7.7109375" style="1" customWidth="1"/>
    <col min="3071" max="3071" width="8" style="1" customWidth="1"/>
    <col min="3072" max="3072" width="8.28515625" style="1" customWidth="1"/>
    <col min="3073" max="3073" width="9" style="1" customWidth="1"/>
    <col min="3074" max="3077" width="8" style="1" customWidth="1"/>
    <col min="3078" max="3078" width="1.5703125" style="1" customWidth="1"/>
    <col min="3079" max="3079" width="107.85546875" style="1" customWidth="1"/>
    <col min="3080" max="3081" width="12" style="1" customWidth="1"/>
    <col min="3082" max="3082" width="12.5703125" style="1" customWidth="1"/>
    <col min="3083" max="3084" width="12" style="1" customWidth="1"/>
    <col min="3085" max="3085" width="12.5703125" style="1" customWidth="1"/>
    <col min="3086" max="3087" width="12" style="1" customWidth="1"/>
    <col min="3088" max="3293" width="9.140625" style="1"/>
    <col min="3294" max="3294" width="11" style="1" customWidth="1"/>
    <col min="3295" max="3295" width="0.5703125" style="1" customWidth="1"/>
    <col min="3296" max="3296" width="26.7109375" style="1" customWidth="1"/>
    <col min="3297" max="3298" width="0" style="1" hidden="1" customWidth="1"/>
    <col min="3299" max="3305" width="8.5703125" style="1" customWidth="1"/>
    <col min="3306" max="3306" width="9.140625" style="1"/>
    <col min="3307" max="3307" width="9.85546875" style="1" customWidth="1"/>
    <col min="3308" max="3308" width="11.28515625" style="1" customWidth="1"/>
    <col min="3309" max="3309" width="12" style="1" customWidth="1"/>
    <col min="3310" max="3310" width="10.28515625" style="1" customWidth="1"/>
    <col min="3311" max="3312" width="10.140625" style="1" customWidth="1"/>
    <col min="3313" max="3313" width="12" style="1" customWidth="1"/>
    <col min="3314" max="3314" width="10.140625" style="1" customWidth="1"/>
    <col min="3315" max="3315" width="28.140625" style="1" bestFit="1" customWidth="1"/>
    <col min="3316" max="3316" width="9" style="1" bestFit="1" customWidth="1"/>
    <col min="3317" max="3321" width="9.140625" style="1"/>
    <col min="3322" max="3322" width="12" style="1" customWidth="1"/>
    <col min="3323" max="3323" width="11.7109375" style="1" customWidth="1"/>
    <col min="3324" max="3324" width="11.5703125" style="1" customWidth="1"/>
    <col min="3325" max="3325" width="9.42578125" style="1" customWidth="1"/>
    <col min="3326" max="3326" width="7.7109375" style="1" customWidth="1"/>
    <col min="3327" max="3327" width="8" style="1" customWidth="1"/>
    <col min="3328" max="3328" width="8.28515625" style="1" customWidth="1"/>
    <col min="3329" max="3329" width="9" style="1" customWidth="1"/>
    <col min="3330" max="3333" width="8" style="1" customWidth="1"/>
    <col min="3334" max="3334" width="1.5703125" style="1" customWidth="1"/>
    <col min="3335" max="3335" width="107.85546875" style="1" customWidth="1"/>
    <col min="3336" max="3337" width="12" style="1" customWidth="1"/>
    <col min="3338" max="3338" width="12.5703125" style="1" customWidth="1"/>
    <col min="3339" max="3340" width="12" style="1" customWidth="1"/>
    <col min="3341" max="3341" width="12.5703125" style="1" customWidth="1"/>
    <col min="3342" max="3343" width="12" style="1" customWidth="1"/>
    <col min="3344" max="3549" width="9.140625" style="1"/>
    <col min="3550" max="3550" width="11" style="1" customWidth="1"/>
    <col min="3551" max="3551" width="0.5703125" style="1" customWidth="1"/>
    <col min="3552" max="3552" width="26.7109375" style="1" customWidth="1"/>
    <col min="3553" max="3554" width="0" style="1" hidden="1" customWidth="1"/>
    <col min="3555" max="3561" width="8.5703125" style="1" customWidth="1"/>
    <col min="3562" max="3562" width="9.140625" style="1"/>
    <col min="3563" max="3563" width="9.85546875" style="1" customWidth="1"/>
    <col min="3564" max="3564" width="11.28515625" style="1" customWidth="1"/>
    <col min="3565" max="3565" width="12" style="1" customWidth="1"/>
    <col min="3566" max="3566" width="10.28515625" style="1" customWidth="1"/>
    <col min="3567" max="3568" width="10.140625" style="1" customWidth="1"/>
    <col min="3569" max="3569" width="12" style="1" customWidth="1"/>
    <col min="3570" max="3570" width="10.140625" style="1" customWidth="1"/>
    <col min="3571" max="3571" width="28.140625" style="1" bestFit="1" customWidth="1"/>
    <col min="3572" max="3572" width="9" style="1" bestFit="1" customWidth="1"/>
    <col min="3573" max="3577" width="9.140625" style="1"/>
    <col min="3578" max="3578" width="12" style="1" customWidth="1"/>
    <col min="3579" max="3579" width="11.7109375" style="1" customWidth="1"/>
    <col min="3580" max="3580" width="11.5703125" style="1" customWidth="1"/>
    <col min="3581" max="3581" width="9.42578125" style="1" customWidth="1"/>
    <col min="3582" max="3582" width="7.7109375" style="1" customWidth="1"/>
    <col min="3583" max="3583" width="8" style="1" customWidth="1"/>
    <col min="3584" max="3584" width="8.28515625" style="1" customWidth="1"/>
    <col min="3585" max="3585" width="9" style="1" customWidth="1"/>
    <col min="3586" max="3589" width="8" style="1" customWidth="1"/>
    <col min="3590" max="3590" width="1.5703125" style="1" customWidth="1"/>
    <col min="3591" max="3591" width="107.85546875" style="1" customWidth="1"/>
    <col min="3592" max="3593" width="12" style="1" customWidth="1"/>
    <col min="3594" max="3594" width="12.5703125" style="1" customWidth="1"/>
    <col min="3595" max="3596" width="12" style="1" customWidth="1"/>
    <col min="3597" max="3597" width="12.5703125" style="1" customWidth="1"/>
    <col min="3598" max="3599" width="12" style="1" customWidth="1"/>
    <col min="3600" max="3805" width="9.140625" style="1"/>
    <col min="3806" max="3806" width="11" style="1" customWidth="1"/>
    <col min="3807" max="3807" width="0.5703125" style="1" customWidth="1"/>
    <col min="3808" max="3808" width="26.7109375" style="1" customWidth="1"/>
    <col min="3809" max="3810" width="0" style="1" hidden="1" customWidth="1"/>
    <col min="3811" max="3817" width="8.5703125" style="1" customWidth="1"/>
    <col min="3818" max="3818" width="9.140625" style="1"/>
    <col min="3819" max="3819" width="9.85546875" style="1" customWidth="1"/>
    <col min="3820" max="3820" width="11.28515625" style="1" customWidth="1"/>
    <col min="3821" max="3821" width="12" style="1" customWidth="1"/>
    <col min="3822" max="3822" width="10.28515625" style="1" customWidth="1"/>
    <col min="3823" max="3824" width="10.140625" style="1" customWidth="1"/>
    <col min="3825" max="3825" width="12" style="1" customWidth="1"/>
    <col min="3826" max="3826" width="10.140625" style="1" customWidth="1"/>
    <col min="3827" max="3827" width="28.140625" style="1" bestFit="1" customWidth="1"/>
    <col min="3828" max="3828" width="9" style="1" bestFit="1" customWidth="1"/>
    <col min="3829" max="3833" width="9.140625" style="1"/>
    <col min="3834" max="3834" width="12" style="1" customWidth="1"/>
    <col min="3835" max="3835" width="11.7109375" style="1" customWidth="1"/>
    <col min="3836" max="3836" width="11.5703125" style="1" customWidth="1"/>
    <col min="3837" max="3837" width="9.42578125" style="1" customWidth="1"/>
    <col min="3838" max="3838" width="7.7109375" style="1" customWidth="1"/>
    <col min="3839" max="3839" width="8" style="1" customWidth="1"/>
    <col min="3840" max="3840" width="8.28515625" style="1" customWidth="1"/>
    <col min="3841" max="3841" width="9" style="1" customWidth="1"/>
    <col min="3842" max="3845" width="8" style="1" customWidth="1"/>
    <col min="3846" max="3846" width="1.5703125" style="1" customWidth="1"/>
    <col min="3847" max="3847" width="107.85546875" style="1" customWidth="1"/>
    <col min="3848" max="3849" width="12" style="1" customWidth="1"/>
    <col min="3850" max="3850" width="12.5703125" style="1" customWidth="1"/>
    <col min="3851" max="3852" width="12" style="1" customWidth="1"/>
    <col min="3853" max="3853" width="12.5703125" style="1" customWidth="1"/>
    <col min="3854" max="3855" width="12" style="1" customWidth="1"/>
    <col min="3856" max="4061" width="9.140625" style="1"/>
    <col min="4062" max="4062" width="11" style="1" customWidth="1"/>
    <col min="4063" max="4063" width="0.5703125" style="1" customWidth="1"/>
    <col min="4064" max="4064" width="26.7109375" style="1" customWidth="1"/>
    <col min="4065" max="4066" width="0" style="1" hidden="1" customWidth="1"/>
    <col min="4067" max="4073" width="8.5703125" style="1" customWidth="1"/>
    <col min="4074" max="4074" width="9.140625" style="1"/>
    <col min="4075" max="4075" width="9.85546875" style="1" customWidth="1"/>
    <col min="4076" max="4076" width="11.28515625" style="1" customWidth="1"/>
    <col min="4077" max="4077" width="12" style="1" customWidth="1"/>
    <col min="4078" max="4078" width="10.28515625" style="1" customWidth="1"/>
    <col min="4079" max="4080" width="10.140625" style="1" customWidth="1"/>
    <col min="4081" max="4081" width="12" style="1" customWidth="1"/>
    <col min="4082" max="4082" width="10.140625" style="1" customWidth="1"/>
    <col min="4083" max="4083" width="28.140625" style="1" bestFit="1" customWidth="1"/>
    <col min="4084" max="4084" width="9" style="1" bestFit="1" customWidth="1"/>
    <col min="4085" max="4089" width="9.140625" style="1"/>
    <col min="4090" max="4090" width="12" style="1" customWidth="1"/>
    <col min="4091" max="4091" width="11.7109375" style="1" customWidth="1"/>
    <col min="4092" max="4092" width="11.5703125" style="1" customWidth="1"/>
    <col min="4093" max="4093" width="9.42578125" style="1" customWidth="1"/>
    <col min="4094" max="4094" width="7.7109375" style="1" customWidth="1"/>
    <col min="4095" max="4095" width="8" style="1" customWidth="1"/>
    <col min="4096" max="4096" width="8.28515625" style="1" customWidth="1"/>
    <col min="4097" max="4097" width="9" style="1" customWidth="1"/>
    <col min="4098" max="4101" width="8" style="1" customWidth="1"/>
    <col min="4102" max="4102" width="1.5703125" style="1" customWidth="1"/>
    <col min="4103" max="4103" width="107.85546875" style="1" customWidth="1"/>
    <col min="4104" max="4105" width="12" style="1" customWidth="1"/>
    <col min="4106" max="4106" width="12.5703125" style="1" customWidth="1"/>
    <col min="4107" max="4108" width="12" style="1" customWidth="1"/>
    <col min="4109" max="4109" width="12.5703125" style="1" customWidth="1"/>
    <col min="4110" max="4111" width="12" style="1" customWidth="1"/>
    <col min="4112" max="4317" width="9.140625" style="1"/>
    <col min="4318" max="4318" width="11" style="1" customWidth="1"/>
    <col min="4319" max="4319" width="0.5703125" style="1" customWidth="1"/>
    <col min="4320" max="4320" width="26.7109375" style="1" customWidth="1"/>
    <col min="4321" max="4322" width="0" style="1" hidden="1" customWidth="1"/>
    <col min="4323" max="4329" width="8.5703125" style="1" customWidth="1"/>
    <col min="4330" max="4330" width="9.140625" style="1"/>
    <col min="4331" max="4331" width="9.85546875" style="1" customWidth="1"/>
    <col min="4332" max="4332" width="11.28515625" style="1" customWidth="1"/>
    <col min="4333" max="4333" width="12" style="1" customWidth="1"/>
    <col min="4334" max="4334" width="10.28515625" style="1" customWidth="1"/>
    <col min="4335" max="4336" width="10.140625" style="1" customWidth="1"/>
    <col min="4337" max="4337" width="12" style="1" customWidth="1"/>
    <col min="4338" max="4338" width="10.140625" style="1" customWidth="1"/>
    <col min="4339" max="4339" width="28.140625" style="1" bestFit="1" customWidth="1"/>
    <col min="4340" max="4340" width="9" style="1" bestFit="1" customWidth="1"/>
    <col min="4341" max="4345" width="9.140625" style="1"/>
    <col min="4346" max="4346" width="12" style="1" customWidth="1"/>
    <col min="4347" max="4347" width="11.7109375" style="1" customWidth="1"/>
    <col min="4348" max="4348" width="11.5703125" style="1" customWidth="1"/>
    <col min="4349" max="4349" width="9.42578125" style="1" customWidth="1"/>
    <col min="4350" max="4350" width="7.7109375" style="1" customWidth="1"/>
    <col min="4351" max="4351" width="8" style="1" customWidth="1"/>
    <col min="4352" max="4352" width="8.28515625" style="1" customWidth="1"/>
    <col min="4353" max="4353" width="9" style="1" customWidth="1"/>
    <col min="4354" max="4357" width="8" style="1" customWidth="1"/>
    <col min="4358" max="4358" width="1.5703125" style="1" customWidth="1"/>
    <col min="4359" max="4359" width="107.85546875" style="1" customWidth="1"/>
    <col min="4360" max="4361" width="12" style="1" customWidth="1"/>
    <col min="4362" max="4362" width="12.5703125" style="1" customWidth="1"/>
    <col min="4363" max="4364" width="12" style="1" customWidth="1"/>
    <col min="4365" max="4365" width="12.5703125" style="1" customWidth="1"/>
    <col min="4366" max="4367" width="12" style="1" customWidth="1"/>
    <col min="4368" max="4573" width="9.140625" style="1"/>
    <col min="4574" max="4574" width="11" style="1" customWidth="1"/>
    <col min="4575" max="4575" width="0.5703125" style="1" customWidth="1"/>
    <col min="4576" max="4576" width="26.7109375" style="1" customWidth="1"/>
    <col min="4577" max="4578" width="0" style="1" hidden="1" customWidth="1"/>
    <col min="4579" max="4585" width="8.5703125" style="1" customWidth="1"/>
    <col min="4586" max="4586" width="9.140625" style="1"/>
    <col min="4587" max="4587" width="9.85546875" style="1" customWidth="1"/>
    <col min="4588" max="4588" width="11.28515625" style="1" customWidth="1"/>
    <col min="4589" max="4589" width="12" style="1" customWidth="1"/>
    <col min="4590" max="4590" width="10.28515625" style="1" customWidth="1"/>
    <col min="4591" max="4592" width="10.140625" style="1" customWidth="1"/>
    <col min="4593" max="4593" width="12" style="1" customWidth="1"/>
    <col min="4594" max="4594" width="10.140625" style="1" customWidth="1"/>
    <col min="4595" max="4595" width="28.140625" style="1" bestFit="1" customWidth="1"/>
    <col min="4596" max="4596" width="9" style="1" bestFit="1" customWidth="1"/>
    <col min="4597" max="4601" width="9.140625" style="1"/>
    <col min="4602" max="4602" width="12" style="1" customWidth="1"/>
    <col min="4603" max="4603" width="11.7109375" style="1" customWidth="1"/>
    <col min="4604" max="4604" width="11.5703125" style="1" customWidth="1"/>
    <col min="4605" max="4605" width="9.42578125" style="1" customWidth="1"/>
    <col min="4606" max="4606" width="7.7109375" style="1" customWidth="1"/>
    <col min="4607" max="4607" width="8" style="1" customWidth="1"/>
    <col min="4608" max="4608" width="8.28515625" style="1" customWidth="1"/>
    <col min="4609" max="4609" width="9" style="1" customWidth="1"/>
    <col min="4610" max="4613" width="8" style="1" customWidth="1"/>
    <col min="4614" max="4614" width="1.5703125" style="1" customWidth="1"/>
    <col min="4615" max="4615" width="107.85546875" style="1" customWidth="1"/>
    <col min="4616" max="4617" width="12" style="1" customWidth="1"/>
    <col min="4618" max="4618" width="12.5703125" style="1" customWidth="1"/>
    <col min="4619" max="4620" width="12" style="1" customWidth="1"/>
    <col min="4621" max="4621" width="12.5703125" style="1" customWidth="1"/>
    <col min="4622" max="4623" width="12" style="1" customWidth="1"/>
    <col min="4624" max="4829" width="9.140625" style="1"/>
    <col min="4830" max="4830" width="11" style="1" customWidth="1"/>
    <col min="4831" max="4831" width="0.5703125" style="1" customWidth="1"/>
    <col min="4832" max="4832" width="26.7109375" style="1" customWidth="1"/>
    <col min="4833" max="4834" width="0" style="1" hidden="1" customWidth="1"/>
    <col min="4835" max="4841" width="8.5703125" style="1" customWidth="1"/>
    <col min="4842" max="4842" width="9.140625" style="1"/>
    <col min="4843" max="4843" width="9.85546875" style="1" customWidth="1"/>
    <col min="4844" max="4844" width="11.28515625" style="1" customWidth="1"/>
    <col min="4845" max="4845" width="12" style="1" customWidth="1"/>
    <col min="4846" max="4846" width="10.28515625" style="1" customWidth="1"/>
    <col min="4847" max="4848" width="10.140625" style="1" customWidth="1"/>
    <col min="4849" max="4849" width="12" style="1" customWidth="1"/>
    <col min="4850" max="4850" width="10.140625" style="1" customWidth="1"/>
    <col min="4851" max="4851" width="28.140625" style="1" bestFit="1" customWidth="1"/>
    <col min="4852" max="4852" width="9" style="1" bestFit="1" customWidth="1"/>
    <col min="4853" max="4857" width="9.140625" style="1"/>
    <col min="4858" max="4858" width="12" style="1" customWidth="1"/>
    <col min="4859" max="4859" width="11.7109375" style="1" customWidth="1"/>
    <col min="4860" max="4860" width="11.5703125" style="1" customWidth="1"/>
    <col min="4861" max="4861" width="9.42578125" style="1" customWidth="1"/>
    <col min="4862" max="4862" width="7.7109375" style="1" customWidth="1"/>
    <col min="4863" max="4863" width="8" style="1" customWidth="1"/>
    <col min="4864" max="4864" width="8.28515625" style="1" customWidth="1"/>
    <col min="4865" max="4865" width="9" style="1" customWidth="1"/>
    <col min="4866" max="4869" width="8" style="1" customWidth="1"/>
    <col min="4870" max="4870" width="1.5703125" style="1" customWidth="1"/>
    <col min="4871" max="4871" width="107.85546875" style="1" customWidth="1"/>
    <col min="4872" max="4873" width="12" style="1" customWidth="1"/>
    <col min="4874" max="4874" width="12.5703125" style="1" customWidth="1"/>
    <col min="4875" max="4876" width="12" style="1" customWidth="1"/>
    <col min="4877" max="4877" width="12.5703125" style="1" customWidth="1"/>
    <col min="4878" max="4879" width="12" style="1" customWidth="1"/>
    <col min="4880" max="5085" width="9.140625" style="1"/>
    <col min="5086" max="5086" width="11" style="1" customWidth="1"/>
    <col min="5087" max="5087" width="0.5703125" style="1" customWidth="1"/>
    <col min="5088" max="5088" width="26.7109375" style="1" customWidth="1"/>
    <col min="5089" max="5090" width="0" style="1" hidden="1" customWidth="1"/>
    <col min="5091" max="5097" width="8.5703125" style="1" customWidth="1"/>
    <col min="5098" max="5098" width="9.140625" style="1"/>
    <col min="5099" max="5099" width="9.85546875" style="1" customWidth="1"/>
    <col min="5100" max="5100" width="11.28515625" style="1" customWidth="1"/>
    <col min="5101" max="5101" width="12" style="1" customWidth="1"/>
    <col min="5102" max="5102" width="10.28515625" style="1" customWidth="1"/>
    <col min="5103" max="5104" width="10.140625" style="1" customWidth="1"/>
    <col min="5105" max="5105" width="12" style="1" customWidth="1"/>
    <col min="5106" max="5106" width="10.140625" style="1" customWidth="1"/>
    <col min="5107" max="5107" width="28.140625" style="1" bestFit="1" customWidth="1"/>
    <col min="5108" max="5108" width="9" style="1" bestFit="1" customWidth="1"/>
    <col min="5109" max="5113" width="9.140625" style="1"/>
    <col min="5114" max="5114" width="12" style="1" customWidth="1"/>
    <col min="5115" max="5115" width="11.7109375" style="1" customWidth="1"/>
    <col min="5116" max="5116" width="11.5703125" style="1" customWidth="1"/>
    <col min="5117" max="5117" width="9.42578125" style="1" customWidth="1"/>
    <col min="5118" max="5118" width="7.7109375" style="1" customWidth="1"/>
    <col min="5119" max="5119" width="8" style="1" customWidth="1"/>
    <col min="5120" max="5120" width="8.28515625" style="1" customWidth="1"/>
    <col min="5121" max="5121" width="9" style="1" customWidth="1"/>
    <col min="5122" max="5125" width="8" style="1" customWidth="1"/>
    <col min="5126" max="5126" width="1.5703125" style="1" customWidth="1"/>
    <col min="5127" max="5127" width="107.85546875" style="1" customWidth="1"/>
    <col min="5128" max="5129" width="12" style="1" customWidth="1"/>
    <col min="5130" max="5130" width="12.5703125" style="1" customWidth="1"/>
    <col min="5131" max="5132" width="12" style="1" customWidth="1"/>
    <col min="5133" max="5133" width="12.5703125" style="1" customWidth="1"/>
    <col min="5134" max="5135" width="12" style="1" customWidth="1"/>
    <col min="5136" max="5341" width="9.140625" style="1"/>
    <col min="5342" max="5342" width="11" style="1" customWidth="1"/>
    <col min="5343" max="5343" width="0.5703125" style="1" customWidth="1"/>
    <col min="5344" max="5344" width="26.7109375" style="1" customWidth="1"/>
    <col min="5345" max="5346" width="0" style="1" hidden="1" customWidth="1"/>
    <col min="5347" max="5353" width="8.5703125" style="1" customWidth="1"/>
    <col min="5354" max="5354" width="9.140625" style="1"/>
    <col min="5355" max="5355" width="9.85546875" style="1" customWidth="1"/>
    <col min="5356" max="5356" width="11.28515625" style="1" customWidth="1"/>
    <col min="5357" max="5357" width="12" style="1" customWidth="1"/>
    <col min="5358" max="5358" width="10.28515625" style="1" customWidth="1"/>
    <col min="5359" max="5360" width="10.140625" style="1" customWidth="1"/>
    <col min="5361" max="5361" width="12" style="1" customWidth="1"/>
    <col min="5362" max="5362" width="10.140625" style="1" customWidth="1"/>
    <col min="5363" max="5363" width="28.140625" style="1" bestFit="1" customWidth="1"/>
    <col min="5364" max="5364" width="9" style="1" bestFit="1" customWidth="1"/>
    <col min="5365" max="5369" width="9.140625" style="1"/>
    <col min="5370" max="5370" width="12" style="1" customWidth="1"/>
    <col min="5371" max="5371" width="11.7109375" style="1" customWidth="1"/>
    <col min="5372" max="5372" width="11.5703125" style="1" customWidth="1"/>
    <col min="5373" max="5373" width="9.42578125" style="1" customWidth="1"/>
    <col min="5374" max="5374" width="7.7109375" style="1" customWidth="1"/>
    <col min="5375" max="5375" width="8" style="1" customWidth="1"/>
    <col min="5376" max="5376" width="8.28515625" style="1" customWidth="1"/>
    <col min="5377" max="5377" width="9" style="1" customWidth="1"/>
    <col min="5378" max="5381" width="8" style="1" customWidth="1"/>
    <col min="5382" max="5382" width="1.5703125" style="1" customWidth="1"/>
    <col min="5383" max="5383" width="107.85546875" style="1" customWidth="1"/>
    <col min="5384" max="5385" width="12" style="1" customWidth="1"/>
    <col min="5386" max="5386" width="12.5703125" style="1" customWidth="1"/>
    <col min="5387" max="5388" width="12" style="1" customWidth="1"/>
    <col min="5389" max="5389" width="12.5703125" style="1" customWidth="1"/>
    <col min="5390" max="5391" width="12" style="1" customWidth="1"/>
    <col min="5392" max="5597" width="9.140625" style="1"/>
    <col min="5598" max="5598" width="11" style="1" customWidth="1"/>
    <col min="5599" max="5599" width="0.5703125" style="1" customWidth="1"/>
    <col min="5600" max="5600" width="26.7109375" style="1" customWidth="1"/>
    <col min="5601" max="5602" width="0" style="1" hidden="1" customWidth="1"/>
    <col min="5603" max="5609" width="8.5703125" style="1" customWidth="1"/>
    <col min="5610" max="5610" width="9.140625" style="1"/>
    <col min="5611" max="5611" width="9.85546875" style="1" customWidth="1"/>
    <col min="5612" max="5612" width="11.28515625" style="1" customWidth="1"/>
    <col min="5613" max="5613" width="12" style="1" customWidth="1"/>
    <col min="5614" max="5614" width="10.28515625" style="1" customWidth="1"/>
    <col min="5615" max="5616" width="10.140625" style="1" customWidth="1"/>
    <col min="5617" max="5617" width="12" style="1" customWidth="1"/>
    <col min="5618" max="5618" width="10.140625" style="1" customWidth="1"/>
    <col min="5619" max="5619" width="28.140625" style="1" bestFit="1" customWidth="1"/>
    <col min="5620" max="5620" width="9" style="1" bestFit="1" customWidth="1"/>
    <col min="5621" max="5625" width="9.140625" style="1"/>
    <col min="5626" max="5626" width="12" style="1" customWidth="1"/>
    <col min="5627" max="5627" width="11.7109375" style="1" customWidth="1"/>
    <col min="5628" max="5628" width="11.5703125" style="1" customWidth="1"/>
    <col min="5629" max="5629" width="9.42578125" style="1" customWidth="1"/>
    <col min="5630" max="5630" width="7.7109375" style="1" customWidth="1"/>
    <col min="5631" max="5631" width="8" style="1" customWidth="1"/>
    <col min="5632" max="5632" width="8.28515625" style="1" customWidth="1"/>
    <col min="5633" max="5633" width="9" style="1" customWidth="1"/>
    <col min="5634" max="5637" width="8" style="1" customWidth="1"/>
    <col min="5638" max="5638" width="1.5703125" style="1" customWidth="1"/>
    <col min="5639" max="5639" width="107.85546875" style="1" customWidth="1"/>
    <col min="5640" max="5641" width="12" style="1" customWidth="1"/>
    <col min="5642" max="5642" width="12.5703125" style="1" customWidth="1"/>
    <col min="5643" max="5644" width="12" style="1" customWidth="1"/>
    <col min="5645" max="5645" width="12.5703125" style="1" customWidth="1"/>
    <col min="5646" max="5647" width="12" style="1" customWidth="1"/>
    <col min="5648" max="5853" width="9.140625" style="1"/>
    <col min="5854" max="5854" width="11" style="1" customWidth="1"/>
    <col min="5855" max="5855" width="0.5703125" style="1" customWidth="1"/>
    <col min="5856" max="5856" width="26.7109375" style="1" customWidth="1"/>
    <col min="5857" max="5858" width="0" style="1" hidden="1" customWidth="1"/>
    <col min="5859" max="5865" width="8.5703125" style="1" customWidth="1"/>
    <col min="5866" max="5866" width="9.140625" style="1"/>
    <col min="5867" max="5867" width="9.85546875" style="1" customWidth="1"/>
    <col min="5868" max="5868" width="11.28515625" style="1" customWidth="1"/>
    <col min="5869" max="5869" width="12" style="1" customWidth="1"/>
    <col min="5870" max="5870" width="10.28515625" style="1" customWidth="1"/>
    <col min="5871" max="5872" width="10.140625" style="1" customWidth="1"/>
    <col min="5873" max="5873" width="12" style="1" customWidth="1"/>
    <col min="5874" max="5874" width="10.140625" style="1" customWidth="1"/>
    <col min="5875" max="5875" width="28.140625" style="1" bestFit="1" customWidth="1"/>
    <col min="5876" max="5876" width="9" style="1" bestFit="1" customWidth="1"/>
    <col min="5877" max="5881" width="9.140625" style="1"/>
    <col min="5882" max="5882" width="12" style="1" customWidth="1"/>
    <col min="5883" max="5883" width="11.7109375" style="1" customWidth="1"/>
    <col min="5884" max="5884" width="11.5703125" style="1" customWidth="1"/>
    <col min="5885" max="5885" width="9.42578125" style="1" customWidth="1"/>
    <col min="5886" max="5886" width="7.7109375" style="1" customWidth="1"/>
    <col min="5887" max="5887" width="8" style="1" customWidth="1"/>
    <col min="5888" max="5888" width="8.28515625" style="1" customWidth="1"/>
    <col min="5889" max="5889" width="9" style="1" customWidth="1"/>
    <col min="5890" max="5893" width="8" style="1" customWidth="1"/>
    <col min="5894" max="5894" width="1.5703125" style="1" customWidth="1"/>
    <col min="5895" max="5895" width="107.85546875" style="1" customWidth="1"/>
    <col min="5896" max="5897" width="12" style="1" customWidth="1"/>
    <col min="5898" max="5898" width="12.5703125" style="1" customWidth="1"/>
    <col min="5899" max="5900" width="12" style="1" customWidth="1"/>
    <col min="5901" max="5901" width="12.5703125" style="1" customWidth="1"/>
    <col min="5902" max="5903" width="12" style="1" customWidth="1"/>
    <col min="5904" max="6109" width="9.140625" style="1"/>
    <col min="6110" max="6110" width="11" style="1" customWidth="1"/>
    <col min="6111" max="6111" width="0.5703125" style="1" customWidth="1"/>
    <col min="6112" max="6112" width="26.7109375" style="1" customWidth="1"/>
    <col min="6113" max="6114" width="0" style="1" hidden="1" customWidth="1"/>
    <col min="6115" max="6121" width="8.5703125" style="1" customWidth="1"/>
    <col min="6122" max="6122" width="9.140625" style="1"/>
    <col min="6123" max="6123" width="9.85546875" style="1" customWidth="1"/>
    <col min="6124" max="6124" width="11.28515625" style="1" customWidth="1"/>
    <col min="6125" max="6125" width="12" style="1" customWidth="1"/>
    <col min="6126" max="6126" width="10.28515625" style="1" customWidth="1"/>
    <col min="6127" max="6128" width="10.140625" style="1" customWidth="1"/>
    <col min="6129" max="6129" width="12" style="1" customWidth="1"/>
    <col min="6130" max="6130" width="10.140625" style="1" customWidth="1"/>
    <col min="6131" max="6131" width="28.140625" style="1" bestFit="1" customWidth="1"/>
    <col min="6132" max="6132" width="9" style="1" bestFit="1" customWidth="1"/>
    <col min="6133" max="6137" width="9.140625" style="1"/>
    <col min="6138" max="6138" width="12" style="1" customWidth="1"/>
    <col min="6139" max="6139" width="11.7109375" style="1" customWidth="1"/>
    <col min="6140" max="6140" width="11.5703125" style="1" customWidth="1"/>
    <col min="6141" max="6141" width="9.42578125" style="1" customWidth="1"/>
    <col min="6142" max="6142" width="7.7109375" style="1" customWidth="1"/>
    <col min="6143" max="6143" width="8" style="1" customWidth="1"/>
    <col min="6144" max="6144" width="8.28515625" style="1" customWidth="1"/>
    <col min="6145" max="6145" width="9" style="1" customWidth="1"/>
    <col min="6146" max="6149" width="8" style="1" customWidth="1"/>
    <col min="6150" max="6150" width="1.5703125" style="1" customWidth="1"/>
    <col min="6151" max="6151" width="107.85546875" style="1" customWidth="1"/>
    <col min="6152" max="6153" width="12" style="1" customWidth="1"/>
    <col min="6154" max="6154" width="12.5703125" style="1" customWidth="1"/>
    <col min="6155" max="6156" width="12" style="1" customWidth="1"/>
    <col min="6157" max="6157" width="12.5703125" style="1" customWidth="1"/>
    <col min="6158" max="6159" width="12" style="1" customWidth="1"/>
    <col min="6160" max="6365" width="9.140625" style="1"/>
    <col min="6366" max="6366" width="11" style="1" customWidth="1"/>
    <col min="6367" max="6367" width="0.5703125" style="1" customWidth="1"/>
    <col min="6368" max="6368" width="26.7109375" style="1" customWidth="1"/>
    <col min="6369" max="6370" width="0" style="1" hidden="1" customWidth="1"/>
    <col min="6371" max="6377" width="8.5703125" style="1" customWidth="1"/>
    <col min="6378" max="6378" width="9.140625" style="1"/>
    <col min="6379" max="6379" width="9.85546875" style="1" customWidth="1"/>
    <col min="6380" max="6380" width="11.28515625" style="1" customWidth="1"/>
    <col min="6381" max="6381" width="12" style="1" customWidth="1"/>
    <col min="6382" max="6382" width="10.28515625" style="1" customWidth="1"/>
    <col min="6383" max="6384" width="10.140625" style="1" customWidth="1"/>
    <col min="6385" max="6385" width="12" style="1" customWidth="1"/>
    <col min="6386" max="6386" width="10.140625" style="1" customWidth="1"/>
    <col min="6387" max="6387" width="28.140625" style="1" bestFit="1" customWidth="1"/>
    <col min="6388" max="6388" width="9" style="1" bestFit="1" customWidth="1"/>
    <col min="6389" max="6393" width="9.140625" style="1"/>
    <col min="6394" max="6394" width="12" style="1" customWidth="1"/>
    <col min="6395" max="6395" width="11.7109375" style="1" customWidth="1"/>
    <col min="6396" max="6396" width="11.5703125" style="1" customWidth="1"/>
    <col min="6397" max="6397" width="9.42578125" style="1" customWidth="1"/>
    <col min="6398" max="6398" width="7.7109375" style="1" customWidth="1"/>
    <col min="6399" max="6399" width="8" style="1" customWidth="1"/>
    <col min="6400" max="6400" width="8.28515625" style="1" customWidth="1"/>
    <col min="6401" max="6401" width="9" style="1" customWidth="1"/>
    <col min="6402" max="6405" width="8" style="1" customWidth="1"/>
    <col min="6406" max="6406" width="1.5703125" style="1" customWidth="1"/>
    <col min="6407" max="6407" width="107.85546875" style="1" customWidth="1"/>
    <col min="6408" max="6409" width="12" style="1" customWidth="1"/>
    <col min="6410" max="6410" width="12.5703125" style="1" customWidth="1"/>
    <col min="6411" max="6412" width="12" style="1" customWidth="1"/>
    <col min="6413" max="6413" width="12.5703125" style="1" customWidth="1"/>
    <col min="6414" max="6415" width="12" style="1" customWidth="1"/>
    <col min="6416" max="6621" width="9.140625" style="1"/>
    <col min="6622" max="6622" width="11" style="1" customWidth="1"/>
    <col min="6623" max="6623" width="0.5703125" style="1" customWidth="1"/>
    <col min="6624" max="6624" width="26.7109375" style="1" customWidth="1"/>
    <col min="6625" max="6626" width="0" style="1" hidden="1" customWidth="1"/>
    <col min="6627" max="6633" width="8.5703125" style="1" customWidth="1"/>
    <col min="6634" max="6634" width="9.140625" style="1"/>
    <col min="6635" max="6635" width="9.85546875" style="1" customWidth="1"/>
    <col min="6636" max="6636" width="11.28515625" style="1" customWidth="1"/>
    <col min="6637" max="6637" width="12" style="1" customWidth="1"/>
    <col min="6638" max="6638" width="10.28515625" style="1" customWidth="1"/>
    <col min="6639" max="6640" width="10.140625" style="1" customWidth="1"/>
    <col min="6641" max="6641" width="12" style="1" customWidth="1"/>
    <col min="6642" max="6642" width="10.140625" style="1" customWidth="1"/>
    <col min="6643" max="6643" width="28.140625" style="1" bestFit="1" customWidth="1"/>
    <col min="6644" max="6644" width="9" style="1" bestFit="1" customWidth="1"/>
    <col min="6645" max="6649" width="9.140625" style="1"/>
    <col min="6650" max="6650" width="12" style="1" customWidth="1"/>
    <col min="6651" max="6651" width="11.7109375" style="1" customWidth="1"/>
    <col min="6652" max="6652" width="11.5703125" style="1" customWidth="1"/>
    <col min="6653" max="6653" width="9.42578125" style="1" customWidth="1"/>
    <col min="6654" max="6654" width="7.7109375" style="1" customWidth="1"/>
    <col min="6655" max="6655" width="8" style="1" customWidth="1"/>
    <col min="6656" max="6656" width="8.28515625" style="1" customWidth="1"/>
    <col min="6657" max="6657" width="9" style="1" customWidth="1"/>
    <col min="6658" max="6661" width="8" style="1" customWidth="1"/>
    <col min="6662" max="6662" width="1.5703125" style="1" customWidth="1"/>
    <col min="6663" max="6663" width="107.85546875" style="1" customWidth="1"/>
    <col min="6664" max="6665" width="12" style="1" customWidth="1"/>
    <col min="6666" max="6666" width="12.5703125" style="1" customWidth="1"/>
    <col min="6667" max="6668" width="12" style="1" customWidth="1"/>
    <col min="6669" max="6669" width="12.5703125" style="1" customWidth="1"/>
    <col min="6670" max="6671" width="12" style="1" customWidth="1"/>
    <col min="6672" max="6877" width="9.140625" style="1"/>
    <col min="6878" max="6878" width="11" style="1" customWidth="1"/>
    <col min="6879" max="6879" width="0.5703125" style="1" customWidth="1"/>
    <col min="6880" max="6880" width="26.7109375" style="1" customWidth="1"/>
    <col min="6881" max="6882" width="0" style="1" hidden="1" customWidth="1"/>
    <col min="6883" max="6889" width="8.5703125" style="1" customWidth="1"/>
    <col min="6890" max="6890" width="9.140625" style="1"/>
    <col min="6891" max="6891" width="9.85546875" style="1" customWidth="1"/>
    <col min="6892" max="6892" width="11.28515625" style="1" customWidth="1"/>
    <col min="6893" max="6893" width="12" style="1" customWidth="1"/>
    <col min="6894" max="6894" width="10.28515625" style="1" customWidth="1"/>
    <col min="6895" max="6896" width="10.140625" style="1" customWidth="1"/>
    <col min="6897" max="6897" width="12" style="1" customWidth="1"/>
    <col min="6898" max="6898" width="10.140625" style="1" customWidth="1"/>
    <col min="6899" max="6899" width="28.140625" style="1" bestFit="1" customWidth="1"/>
    <col min="6900" max="6900" width="9" style="1" bestFit="1" customWidth="1"/>
    <col min="6901" max="6905" width="9.140625" style="1"/>
    <col min="6906" max="6906" width="12" style="1" customWidth="1"/>
    <col min="6907" max="6907" width="11.7109375" style="1" customWidth="1"/>
    <col min="6908" max="6908" width="11.5703125" style="1" customWidth="1"/>
    <col min="6909" max="6909" width="9.42578125" style="1" customWidth="1"/>
    <col min="6910" max="6910" width="7.7109375" style="1" customWidth="1"/>
    <col min="6911" max="6911" width="8" style="1" customWidth="1"/>
    <col min="6912" max="6912" width="8.28515625" style="1" customWidth="1"/>
    <col min="6913" max="6913" width="9" style="1" customWidth="1"/>
    <col min="6914" max="6917" width="8" style="1" customWidth="1"/>
    <col min="6918" max="6918" width="1.5703125" style="1" customWidth="1"/>
    <col min="6919" max="6919" width="107.85546875" style="1" customWidth="1"/>
    <col min="6920" max="6921" width="12" style="1" customWidth="1"/>
    <col min="6922" max="6922" width="12.5703125" style="1" customWidth="1"/>
    <col min="6923" max="6924" width="12" style="1" customWidth="1"/>
    <col min="6925" max="6925" width="12.5703125" style="1" customWidth="1"/>
    <col min="6926" max="6927" width="12" style="1" customWidth="1"/>
    <col min="6928" max="7133" width="9.140625" style="1"/>
    <col min="7134" max="7134" width="11" style="1" customWidth="1"/>
    <col min="7135" max="7135" width="0.5703125" style="1" customWidth="1"/>
    <col min="7136" max="7136" width="26.7109375" style="1" customWidth="1"/>
    <col min="7137" max="7138" width="0" style="1" hidden="1" customWidth="1"/>
    <col min="7139" max="7145" width="8.5703125" style="1" customWidth="1"/>
    <col min="7146" max="7146" width="9.140625" style="1"/>
    <col min="7147" max="7147" width="9.85546875" style="1" customWidth="1"/>
    <col min="7148" max="7148" width="11.28515625" style="1" customWidth="1"/>
    <col min="7149" max="7149" width="12" style="1" customWidth="1"/>
    <col min="7150" max="7150" width="10.28515625" style="1" customWidth="1"/>
    <col min="7151" max="7152" width="10.140625" style="1" customWidth="1"/>
    <col min="7153" max="7153" width="12" style="1" customWidth="1"/>
    <col min="7154" max="7154" width="10.140625" style="1" customWidth="1"/>
    <col min="7155" max="7155" width="28.140625" style="1" bestFit="1" customWidth="1"/>
    <col min="7156" max="7156" width="9" style="1" bestFit="1" customWidth="1"/>
    <col min="7157" max="7161" width="9.140625" style="1"/>
    <col min="7162" max="7162" width="12" style="1" customWidth="1"/>
    <col min="7163" max="7163" width="11.7109375" style="1" customWidth="1"/>
    <col min="7164" max="7164" width="11.5703125" style="1" customWidth="1"/>
    <col min="7165" max="7165" width="9.42578125" style="1" customWidth="1"/>
    <col min="7166" max="7166" width="7.7109375" style="1" customWidth="1"/>
    <col min="7167" max="7167" width="8" style="1" customWidth="1"/>
    <col min="7168" max="7168" width="8.28515625" style="1" customWidth="1"/>
    <col min="7169" max="7169" width="9" style="1" customWidth="1"/>
    <col min="7170" max="7173" width="8" style="1" customWidth="1"/>
    <col min="7174" max="7174" width="1.5703125" style="1" customWidth="1"/>
    <col min="7175" max="7175" width="107.85546875" style="1" customWidth="1"/>
    <col min="7176" max="7177" width="12" style="1" customWidth="1"/>
    <col min="7178" max="7178" width="12.5703125" style="1" customWidth="1"/>
    <col min="7179" max="7180" width="12" style="1" customWidth="1"/>
    <col min="7181" max="7181" width="12.5703125" style="1" customWidth="1"/>
    <col min="7182" max="7183" width="12" style="1" customWidth="1"/>
    <col min="7184" max="7389" width="9.140625" style="1"/>
    <col min="7390" max="7390" width="11" style="1" customWidth="1"/>
    <col min="7391" max="7391" width="0.5703125" style="1" customWidth="1"/>
    <col min="7392" max="7392" width="26.7109375" style="1" customWidth="1"/>
    <col min="7393" max="7394" width="0" style="1" hidden="1" customWidth="1"/>
    <col min="7395" max="7401" width="8.5703125" style="1" customWidth="1"/>
    <col min="7402" max="7402" width="9.140625" style="1"/>
    <col min="7403" max="7403" width="9.85546875" style="1" customWidth="1"/>
    <col min="7404" max="7404" width="11.28515625" style="1" customWidth="1"/>
    <col min="7405" max="7405" width="12" style="1" customWidth="1"/>
    <col min="7406" max="7406" width="10.28515625" style="1" customWidth="1"/>
    <col min="7407" max="7408" width="10.140625" style="1" customWidth="1"/>
    <col min="7409" max="7409" width="12" style="1" customWidth="1"/>
    <col min="7410" max="7410" width="10.140625" style="1" customWidth="1"/>
    <col min="7411" max="7411" width="28.140625" style="1" bestFit="1" customWidth="1"/>
    <col min="7412" max="7412" width="9" style="1" bestFit="1" customWidth="1"/>
    <col min="7413" max="7417" width="9.140625" style="1"/>
    <col min="7418" max="7418" width="12" style="1" customWidth="1"/>
    <col min="7419" max="7419" width="11.7109375" style="1" customWidth="1"/>
    <col min="7420" max="7420" width="11.5703125" style="1" customWidth="1"/>
    <col min="7421" max="7421" width="9.42578125" style="1" customWidth="1"/>
    <col min="7422" max="7422" width="7.7109375" style="1" customWidth="1"/>
    <col min="7423" max="7423" width="8" style="1" customWidth="1"/>
    <col min="7424" max="7424" width="8.28515625" style="1" customWidth="1"/>
    <col min="7425" max="7425" width="9" style="1" customWidth="1"/>
    <col min="7426" max="7429" width="8" style="1" customWidth="1"/>
    <col min="7430" max="7430" width="1.5703125" style="1" customWidth="1"/>
    <col min="7431" max="7431" width="107.85546875" style="1" customWidth="1"/>
    <col min="7432" max="7433" width="12" style="1" customWidth="1"/>
    <col min="7434" max="7434" width="12.5703125" style="1" customWidth="1"/>
    <col min="7435" max="7436" width="12" style="1" customWidth="1"/>
    <col min="7437" max="7437" width="12.5703125" style="1" customWidth="1"/>
    <col min="7438" max="7439" width="12" style="1" customWidth="1"/>
    <col min="7440" max="7645" width="9.140625" style="1"/>
    <col min="7646" max="7646" width="11" style="1" customWidth="1"/>
    <col min="7647" max="7647" width="0.5703125" style="1" customWidth="1"/>
    <col min="7648" max="7648" width="26.7109375" style="1" customWidth="1"/>
    <col min="7649" max="7650" width="0" style="1" hidden="1" customWidth="1"/>
    <col min="7651" max="7657" width="8.5703125" style="1" customWidth="1"/>
    <col min="7658" max="7658" width="9.140625" style="1"/>
    <col min="7659" max="7659" width="9.85546875" style="1" customWidth="1"/>
    <col min="7660" max="7660" width="11.28515625" style="1" customWidth="1"/>
    <col min="7661" max="7661" width="12" style="1" customWidth="1"/>
    <col min="7662" max="7662" width="10.28515625" style="1" customWidth="1"/>
    <col min="7663" max="7664" width="10.140625" style="1" customWidth="1"/>
    <col min="7665" max="7665" width="12" style="1" customWidth="1"/>
    <col min="7666" max="7666" width="10.140625" style="1" customWidth="1"/>
    <col min="7667" max="7667" width="28.140625" style="1" bestFit="1" customWidth="1"/>
    <col min="7668" max="7668" width="9" style="1" bestFit="1" customWidth="1"/>
    <col min="7669" max="7673" width="9.140625" style="1"/>
    <col min="7674" max="7674" width="12" style="1" customWidth="1"/>
    <col min="7675" max="7675" width="11.7109375" style="1" customWidth="1"/>
    <col min="7676" max="7676" width="11.5703125" style="1" customWidth="1"/>
    <col min="7677" max="7677" width="9.42578125" style="1" customWidth="1"/>
    <col min="7678" max="7678" width="7.7109375" style="1" customWidth="1"/>
    <col min="7679" max="7679" width="8" style="1" customWidth="1"/>
    <col min="7680" max="7680" width="8.28515625" style="1" customWidth="1"/>
    <col min="7681" max="7681" width="9" style="1" customWidth="1"/>
    <col min="7682" max="7685" width="8" style="1" customWidth="1"/>
    <col min="7686" max="7686" width="1.5703125" style="1" customWidth="1"/>
    <col min="7687" max="7687" width="107.85546875" style="1" customWidth="1"/>
    <col min="7688" max="7689" width="12" style="1" customWidth="1"/>
    <col min="7690" max="7690" width="12.5703125" style="1" customWidth="1"/>
    <col min="7691" max="7692" width="12" style="1" customWidth="1"/>
    <col min="7693" max="7693" width="12.5703125" style="1" customWidth="1"/>
    <col min="7694" max="7695" width="12" style="1" customWidth="1"/>
    <col min="7696" max="7901" width="9.140625" style="1"/>
    <col min="7902" max="7902" width="11" style="1" customWidth="1"/>
    <col min="7903" max="7903" width="0.5703125" style="1" customWidth="1"/>
    <col min="7904" max="7904" width="26.7109375" style="1" customWidth="1"/>
    <col min="7905" max="7906" width="0" style="1" hidden="1" customWidth="1"/>
    <col min="7907" max="7913" width="8.5703125" style="1" customWidth="1"/>
    <col min="7914" max="7914" width="9.140625" style="1"/>
    <col min="7915" max="7915" width="9.85546875" style="1" customWidth="1"/>
    <col min="7916" max="7916" width="11.28515625" style="1" customWidth="1"/>
    <col min="7917" max="7917" width="12" style="1" customWidth="1"/>
    <col min="7918" max="7918" width="10.28515625" style="1" customWidth="1"/>
    <col min="7919" max="7920" width="10.140625" style="1" customWidth="1"/>
    <col min="7921" max="7921" width="12" style="1" customWidth="1"/>
    <col min="7922" max="7922" width="10.140625" style="1" customWidth="1"/>
    <col min="7923" max="7923" width="28.140625" style="1" bestFit="1" customWidth="1"/>
    <col min="7924" max="7924" width="9" style="1" bestFit="1" customWidth="1"/>
    <col min="7925" max="7929" width="9.140625" style="1"/>
    <col min="7930" max="7930" width="12" style="1" customWidth="1"/>
    <col min="7931" max="7931" width="11.7109375" style="1" customWidth="1"/>
    <col min="7932" max="7932" width="11.5703125" style="1" customWidth="1"/>
    <col min="7933" max="7933" width="9.42578125" style="1" customWidth="1"/>
    <col min="7934" max="7934" width="7.7109375" style="1" customWidth="1"/>
    <col min="7935" max="7935" width="8" style="1" customWidth="1"/>
    <col min="7936" max="7936" width="8.28515625" style="1" customWidth="1"/>
    <col min="7937" max="7937" width="9" style="1" customWidth="1"/>
    <col min="7938" max="7941" width="8" style="1" customWidth="1"/>
    <col min="7942" max="7942" width="1.5703125" style="1" customWidth="1"/>
    <col min="7943" max="7943" width="107.85546875" style="1" customWidth="1"/>
    <col min="7944" max="7945" width="12" style="1" customWidth="1"/>
    <col min="7946" max="7946" width="12.5703125" style="1" customWidth="1"/>
    <col min="7947" max="7948" width="12" style="1" customWidth="1"/>
    <col min="7949" max="7949" width="12.5703125" style="1" customWidth="1"/>
    <col min="7950" max="7951" width="12" style="1" customWidth="1"/>
    <col min="7952" max="8157" width="9.140625" style="1"/>
    <col min="8158" max="8158" width="11" style="1" customWidth="1"/>
    <col min="8159" max="8159" width="0.5703125" style="1" customWidth="1"/>
    <col min="8160" max="8160" width="26.7109375" style="1" customWidth="1"/>
    <col min="8161" max="8162" width="0" style="1" hidden="1" customWidth="1"/>
    <col min="8163" max="8169" width="8.5703125" style="1" customWidth="1"/>
    <col min="8170" max="8170" width="9.140625" style="1"/>
    <col min="8171" max="8171" width="9.85546875" style="1" customWidth="1"/>
    <col min="8172" max="8172" width="11.28515625" style="1" customWidth="1"/>
    <col min="8173" max="8173" width="12" style="1" customWidth="1"/>
    <col min="8174" max="8174" width="10.28515625" style="1" customWidth="1"/>
    <col min="8175" max="8176" width="10.140625" style="1" customWidth="1"/>
    <col min="8177" max="8177" width="12" style="1" customWidth="1"/>
    <col min="8178" max="8178" width="10.140625" style="1" customWidth="1"/>
    <col min="8179" max="8179" width="28.140625" style="1" bestFit="1" customWidth="1"/>
    <col min="8180" max="8180" width="9" style="1" bestFit="1" customWidth="1"/>
    <col min="8181" max="8185" width="9.140625" style="1"/>
    <col min="8186" max="8186" width="12" style="1" customWidth="1"/>
    <col min="8187" max="8187" width="11.7109375" style="1" customWidth="1"/>
    <col min="8188" max="8188" width="11.5703125" style="1" customWidth="1"/>
    <col min="8189" max="8189" width="9.42578125" style="1" customWidth="1"/>
    <col min="8190" max="8190" width="7.7109375" style="1" customWidth="1"/>
    <col min="8191" max="8191" width="8" style="1" customWidth="1"/>
    <col min="8192" max="8192" width="8.28515625" style="1" customWidth="1"/>
    <col min="8193" max="8193" width="9" style="1" customWidth="1"/>
    <col min="8194" max="8197" width="8" style="1" customWidth="1"/>
    <col min="8198" max="8198" width="1.5703125" style="1" customWidth="1"/>
    <col min="8199" max="8199" width="107.85546875" style="1" customWidth="1"/>
    <col min="8200" max="8201" width="12" style="1" customWidth="1"/>
    <col min="8202" max="8202" width="12.5703125" style="1" customWidth="1"/>
    <col min="8203" max="8204" width="12" style="1" customWidth="1"/>
    <col min="8205" max="8205" width="12.5703125" style="1" customWidth="1"/>
    <col min="8206" max="8207" width="12" style="1" customWidth="1"/>
    <col min="8208" max="8413" width="9.140625" style="1"/>
    <col min="8414" max="8414" width="11" style="1" customWidth="1"/>
    <col min="8415" max="8415" width="0.5703125" style="1" customWidth="1"/>
    <col min="8416" max="8416" width="26.7109375" style="1" customWidth="1"/>
    <col min="8417" max="8418" width="0" style="1" hidden="1" customWidth="1"/>
    <col min="8419" max="8425" width="8.5703125" style="1" customWidth="1"/>
    <col min="8426" max="8426" width="9.140625" style="1"/>
    <col min="8427" max="8427" width="9.85546875" style="1" customWidth="1"/>
    <col min="8428" max="8428" width="11.28515625" style="1" customWidth="1"/>
    <col min="8429" max="8429" width="12" style="1" customWidth="1"/>
    <col min="8430" max="8430" width="10.28515625" style="1" customWidth="1"/>
    <col min="8431" max="8432" width="10.140625" style="1" customWidth="1"/>
    <col min="8433" max="8433" width="12" style="1" customWidth="1"/>
    <col min="8434" max="8434" width="10.140625" style="1" customWidth="1"/>
    <col min="8435" max="8435" width="28.140625" style="1" bestFit="1" customWidth="1"/>
    <col min="8436" max="8436" width="9" style="1" bestFit="1" customWidth="1"/>
    <col min="8437" max="8441" width="9.140625" style="1"/>
    <col min="8442" max="8442" width="12" style="1" customWidth="1"/>
    <col min="8443" max="8443" width="11.7109375" style="1" customWidth="1"/>
    <col min="8444" max="8444" width="11.5703125" style="1" customWidth="1"/>
    <col min="8445" max="8445" width="9.42578125" style="1" customWidth="1"/>
    <col min="8446" max="8446" width="7.7109375" style="1" customWidth="1"/>
    <col min="8447" max="8447" width="8" style="1" customWidth="1"/>
    <col min="8448" max="8448" width="8.28515625" style="1" customWidth="1"/>
    <col min="8449" max="8449" width="9" style="1" customWidth="1"/>
    <col min="8450" max="8453" width="8" style="1" customWidth="1"/>
    <col min="8454" max="8454" width="1.5703125" style="1" customWidth="1"/>
    <col min="8455" max="8455" width="107.85546875" style="1" customWidth="1"/>
    <col min="8456" max="8457" width="12" style="1" customWidth="1"/>
    <col min="8458" max="8458" width="12.5703125" style="1" customWidth="1"/>
    <col min="8459" max="8460" width="12" style="1" customWidth="1"/>
    <col min="8461" max="8461" width="12.5703125" style="1" customWidth="1"/>
    <col min="8462" max="8463" width="12" style="1" customWidth="1"/>
    <col min="8464" max="8669" width="9.140625" style="1"/>
    <col min="8670" max="8670" width="11" style="1" customWidth="1"/>
    <col min="8671" max="8671" width="0.5703125" style="1" customWidth="1"/>
    <col min="8672" max="8672" width="26.7109375" style="1" customWidth="1"/>
    <col min="8673" max="8674" width="0" style="1" hidden="1" customWidth="1"/>
    <col min="8675" max="8681" width="8.5703125" style="1" customWidth="1"/>
    <col min="8682" max="8682" width="9.140625" style="1"/>
    <col min="8683" max="8683" width="9.85546875" style="1" customWidth="1"/>
    <col min="8684" max="8684" width="11.28515625" style="1" customWidth="1"/>
    <col min="8685" max="8685" width="12" style="1" customWidth="1"/>
    <col min="8686" max="8686" width="10.28515625" style="1" customWidth="1"/>
    <col min="8687" max="8688" width="10.140625" style="1" customWidth="1"/>
    <col min="8689" max="8689" width="12" style="1" customWidth="1"/>
    <col min="8690" max="8690" width="10.140625" style="1" customWidth="1"/>
    <col min="8691" max="8691" width="28.140625" style="1" bestFit="1" customWidth="1"/>
    <col min="8692" max="8692" width="9" style="1" bestFit="1" customWidth="1"/>
    <col min="8693" max="8697" width="9.140625" style="1"/>
    <col min="8698" max="8698" width="12" style="1" customWidth="1"/>
    <col min="8699" max="8699" width="11.7109375" style="1" customWidth="1"/>
    <col min="8700" max="8700" width="11.5703125" style="1" customWidth="1"/>
    <col min="8701" max="8701" width="9.42578125" style="1" customWidth="1"/>
    <col min="8702" max="8702" width="7.7109375" style="1" customWidth="1"/>
    <col min="8703" max="8703" width="8" style="1" customWidth="1"/>
    <col min="8704" max="8704" width="8.28515625" style="1" customWidth="1"/>
    <col min="8705" max="8705" width="9" style="1" customWidth="1"/>
    <col min="8706" max="8709" width="8" style="1" customWidth="1"/>
    <col min="8710" max="8710" width="1.5703125" style="1" customWidth="1"/>
    <col min="8711" max="8711" width="107.85546875" style="1" customWidth="1"/>
    <col min="8712" max="8713" width="12" style="1" customWidth="1"/>
    <col min="8714" max="8714" width="12.5703125" style="1" customWidth="1"/>
    <col min="8715" max="8716" width="12" style="1" customWidth="1"/>
    <col min="8717" max="8717" width="12.5703125" style="1" customWidth="1"/>
    <col min="8718" max="8719" width="12" style="1" customWidth="1"/>
    <col min="8720" max="8925" width="9.140625" style="1"/>
    <col min="8926" max="8926" width="11" style="1" customWidth="1"/>
    <col min="8927" max="8927" width="0.5703125" style="1" customWidth="1"/>
    <col min="8928" max="8928" width="26.7109375" style="1" customWidth="1"/>
    <col min="8929" max="8930" width="0" style="1" hidden="1" customWidth="1"/>
    <col min="8931" max="8937" width="8.5703125" style="1" customWidth="1"/>
    <col min="8938" max="8938" width="9.140625" style="1"/>
    <col min="8939" max="8939" width="9.85546875" style="1" customWidth="1"/>
    <col min="8940" max="8940" width="11.28515625" style="1" customWidth="1"/>
    <col min="8941" max="8941" width="12" style="1" customWidth="1"/>
    <col min="8942" max="8942" width="10.28515625" style="1" customWidth="1"/>
    <col min="8943" max="8944" width="10.140625" style="1" customWidth="1"/>
    <col min="8945" max="8945" width="12" style="1" customWidth="1"/>
    <col min="8946" max="8946" width="10.140625" style="1" customWidth="1"/>
    <col min="8947" max="8947" width="28.140625" style="1" bestFit="1" customWidth="1"/>
    <col min="8948" max="8948" width="9" style="1" bestFit="1" customWidth="1"/>
    <col min="8949" max="8953" width="9.140625" style="1"/>
    <col min="8954" max="8954" width="12" style="1" customWidth="1"/>
    <col min="8955" max="8955" width="11.7109375" style="1" customWidth="1"/>
    <col min="8956" max="8956" width="11.5703125" style="1" customWidth="1"/>
    <col min="8957" max="8957" width="9.42578125" style="1" customWidth="1"/>
    <col min="8958" max="8958" width="7.7109375" style="1" customWidth="1"/>
    <col min="8959" max="8959" width="8" style="1" customWidth="1"/>
    <col min="8960" max="8960" width="8.28515625" style="1" customWidth="1"/>
    <col min="8961" max="8961" width="9" style="1" customWidth="1"/>
    <col min="8962" max="8965" width="8" style="1" customWidth="1"/>
    <col min="8966" max="8966" width="1.5703125" style="1" customWidth="1"/>
    <col min="8967" max="8967" width="107.85546875" style="1" customWidth="1"/>
    <col min="8968" max="8969" width="12" style="1" customWidth="1"/>
    <col min="8970" max="8970" width="12.5703125" style="1" customWidth="1"/>
    <col min="8971" max="8972" width="12" style="1" customWidth="1"/>
    <col min="8973" max="8973" width="12.5703125" style="1" customWidth="1"/>
    <col min="8974" max="8975" width="12" style="1" customWidth="1"/>
    <col min="8976" max="9181" width="9.140625" style="1"/>
    <col min="9182" max="9182" width="11" style="1" customWidth="1"/>
    <col min="9183" max="9183" width="0.5703125" style="1" customWidth="1"/>
    <col min="9184" max="9184" width="26.7109375" style="1" customWidth="1"/>
    <col min="9185" max="9186" width="0" style="1" hidden="1" customWidth="1"/>
    <col min="9187" max="9193" width="8.5703125" style="1" customWidth="1"/>
    <col min="9194" max="9194" width="9.140625" style="1"/>
    <col min="9195" max="9195" width="9.85546875" style="1" customWidth="1"/>
    <col min="9196" max="9196" width="11.28515625" style="1" customWidth="1"/>
    <col min="9197" max="9197" width="12" style="1" customWidth="1"/>
    <col min="9198" max="9198" width="10.28515625" style="1" customWidth="1"/>
    <col min="9199" max="9200" width="10.140625" style="1" customWidth="1"/>
    <col min="9201" max="9201" width="12" style="1" customWidth="1"/>
    <col min="9202" max="9202" width="10.140625" style="1" customWidth="1"/>
    <col min="9203" max="9203" width="28.140625" style="1" bestFit="1" customWidth="1"/>
    <col min="9204" max="9204" width="9" style="1" bestFit="1" customWidth="1"/>
    <col min="9205" max="9209" width="9.140625" style="1"/>
    <col min="9210" max="9210" width="12" style="1" customWidth="1"/>
    <col min="9211" max="9211" width="11.7109375" style="1" customWidth="1"/>
    <col min="9212" max="9212" width="11.5703125" style="1" customWidth="1"/>
    <col min="9213" max="9213" width="9.42578125" style="1" customWidth="1"/>
    <col min="9214" max="9214" width="7.7109375" style="1" customWidth="1"/>
    <col min="9215" max="9215" width="8" style="1" customWidth="1"/>
    <col min="9216" max="9216" width="8.28515625" style="1" customWidth="1"/>
    <col min="9217" max="9217" width="9" style="1" customWidth="1"/>
    <col min="9218" max="9221" width="8" style="1" customWidth="1"/>
    <col min="9222" max="9222" width="1.5703125" style="1" customWidth="1"/>
    <col min="9223" max="9223" width="107.85546875" style="1" customWidth="1"/>
    <col min="9224" max="9225" width="12" style="1" customWidth="1"/>
    <col min="9226" max="9226" width="12.5703125" style="1" customWidth="1"/>
    <col min="9227" max="9228" width="12" style="1" customWidth="1"/>
    <col min="9229" max="9229" width="12.5703125" style="1" customWidth="1"/>
    <col min="9230" max="9231" width="12" style="1" customWidth="1"/>
    <col min="9232" max="9437" width="9.140625" style="1"/>
    <col min="9438" max="9438" width="11" style="1" customWidth="1"/>
    <col min="9439" max="9439" width="0.5703125" style="1" customWidth="1"/>
    <col min="9440" max="9440" width="26.7109375" style="1" customWidth="1"/>
    <col min="9441" max="9442" width="0" style="1" hidden="1" customWidth="1"/>
    <col min="9443" max="9449" width="8.5703125" style="1" customWidth="1"/>
    <col min="9450" max="9450" width="9.140625" style="1"/>
    <col min="9451" max="9451" width="9.85546875" style="1" customWidth="1"/>
    <col min="9452" max="9452" width="11.28515625" style="1" customWidth="1"/>
    <col min="9453" max="9453" width="12" style="1" customWidth="1"/>
    <col min="9454" max="9454" width="10.28515625" style="1" customWidth="1"/>
    <col min="9455" max="9456" width="10.140625" style="1" customWidth="1"/>
    <col min="9457" max="9457" width="12" style="1" customWidth="1"/>
    <col min="9458" max="9458" width="10.140625" style="1" customWidth="1"/>
    <col min="9459" max="9459" width="28.140625" style="1" bestFit="1" customWidth="1"/>
    <col min="9460" max="9460" width="9" style="1" bestFit="1" customWidth="1"/>
    <col min="9461" max="9465" width="9.140625" style="1"/>
    <col min="9466" max="9466" width="12" style="1" customWidth="1"/>
    <col min="9467" max="9467" width="11.7109375" style="1" customWidth="1"/>
    <col min="9468" max="9468" width="11.5703125" style="1" customWidth="1"/>
    <col min="9469" max="9469" width="9.42578125" style="1" customWidth="1"/>
    <col min="9470" max="9470" width="7.7109375" style="1" customWidth="1"/>
    <col min="9471" max="9471" width="8" style="1" customWidth="1"/>
    <col min="9472" max="9472" width="8.28515625" style="1" customWidth="1"/>
    <col min="9473" max="9473" width="9" style="1" customWidth="1"/>
    <col min="9474" max="9477" width="8" style="1" customWidth="1"/>
    <col min="9478" max="9478" width="1.5703125" style="1" customWidth="1"/>
    <col min="9479" max="9479" width="107.85546875" style="1" customWidth="1"/>
    <col min="9480" max="9481" width="12" style="1" customWidth="1"/>
    <col min="9482" max="9482" width="12.5703125" style="1" customWidth="1"/>
    <col min="9483" max="9484" width="12" style="1" customWidth="1"/>
    <col min="9485" max="9485" width="12.5703125" style="1" customWidth="1"/>
    <col min="9486" max="9487" width="12" style="1" customWidth="1"/>
    <col min="9488" max="9693" width="9.140625" style="1"/>
    <col min="9694" max="9694" width="11" style="1" customWidth="1"/>
    <col min="9695" max="9695" width="0.5703125" style="1" customWidth="1"/>
    <col min="9696" max="9696" width="26.7109375" style="1" customWidth="1"/>
    <col min="9697" max="9698" width="0" style="1" hidden="1" customWidth="1"/>
    <col min="9699" max="9705" width="8.5703125" style="1" customWidth="1"/>
    <col min="9706" max="9706" width="9.140625" style="1"/>
    <col min="9707" max="9707" width="9.85546875" style="1" customWidth="1"/>
    <col min="9708" max="9708" width="11.28515625" style="1" customWidth="1"/>
    <col min="9709" max="9709" width="12" style="1" customWidth="1"/>
    <col min="9710" max="9710" width="10.28515625" style="1" customWidth="1"/>
    <col min="9711" max="9712" width="10.140625" style="1" customWidth="1"/>
    <col min="9713" max="9713" width="12" style="1" customWidth="1"/>
    <col min="9714" max="9714" width="10.140625" style="1" customWidth="1"/>
    <col min="9715" max="9715" width="28.140625" style="1" bestFit="1" customWidth="1"/>
    <col min="9716" max="9716" width="9" style="1" bestFit="1" customWidth="1"/>
    <col min="9717" max="9721" width="9.140625" style="1"/>
    <col min="9722" max="9722" width="12" style="1" customWidth="1"/>
    <col min="9723" max="9723" width="11.7109375" style="1" customWidth="1"/>
    <col min="9724" max="9724" width="11.5703125" style="1" customWidth="1"/>
    <col min="9725" max="9725" width="9.42578125" style="1" customWidth="1"/>
    <col min="9726" max="9726" width="7.7109375" style="1" customWidth="1"/>
    <col min="9727" max="9727" width="8" style="1" customWidth="1"/>
    <col min="9728" max="9728" width="8.28515625" style="1" customWidth="1"/>
    <col min="9729" max="9729" width="9" style="1" customWidth="1"/>
    <col min="9730" max="9733" width="8" style="1" customWidth="1"/>
    <col min="9734" max="9734" width="1.5703125" style="1" customWidth="1"/>
    <col min="9735" max="9735" width="107.85546875" style="1" customWidth="1"/>
    <col min="9736" max="9737" width="12" style="1" customWidth="1"/>
    <col min="9738" max="9738" width="12.5703125" style="1" customWidth="1"/>
    <col min="9739" max="9740" width="12" style="1" customWidth="1"/>
    <col min="9741" max="9741" width="12.5703125" style="1" customWidth="1"/>
    <col min="9742" max="9743" width="12" style="1" customWidth="1"/>
    <col min="9744" max="9949" width="9.140625" style="1"/>
    <col min="9950" max="9950" width="11" style="1" customWidth="1"/>
    <col min="9951" max="9951" width="0.5703125" style="1" customWidth="1"/>
    <col min="9952" max="9952" width="26.7109375" style="1" customWidth="1"/>
    <col min="9953" max="9954" width="0" style="1" hidden="1" customWidth="1"/>
    <col min="9955" max="9961" width="8.5703125" style="1" customWidth="1"/>
    <col min="9962" max="9962" width="9.140625" style="1"/>
    <col min="9963" max="9963" width="9.85546875" style="1" customWidth="1"/>
    <col min="9964" max="9964" width="11.28515625" style="1" customWidth="1"/>
    <col min="9965" max="9965" width="12" style="1" customWidth="1"/>
    <col min="9966" max="9966" width="10.28515625" style="1" customWidth="1"/>
    <col min="9967" max="9968" width="10.140625" style="1" customWidth="1"/>
    <col min="9969" max="9969" width="12" style="1" customWidth="1"/>
    <col min="9970" max="9970" width="10.140625" style="1" customWidth="1"/>
    <col min="9971" max="9971" width="28.140625" style="1" bestFit="1" customWidth="1"/>
    <col min="9972" max="9972" width="9" style="1" bestFit="1" customWidth="1"/>
    <col min="9973" max="9977" width="9.140625" style="1"/>
    <col min="9978" max="9978" width="12" style="1" customWidth="1"/>
    <col min="9979" max="9979" width="11.7109375" style="1" customWidth="1"/>
    <col min="9980" max="9980" width="11.5703125" style="1" customWidth="1"/>
    <col min="9981" max="9981" width="9.42578125" style="1" customWidth="1"/>
    <col min="9982" max="9982" width="7.7109375" style="1" customWidth="1"/>
    <col min="9983" max="9983" width="8" style="1" customWidth="1"/>
    <col min="9984" max="9984" width="8.28515625" style="1" customWidth="1"/>
    <col min="9985" max="9985" width="9" style="1" customWidth="1"/>
    <col min="9986" max="9989" width="8" style="1" customWidth="1"/>
    <col min="9990" max="9990" width="1.5703125" style="1" customWidth="1"/>
    <col min="9991" max="9991" width="107.85546875" style="1" customWidth="1"/>
    <col min="9992" max="9993" width="12" style="1" customWidth="1"/>
    <col min="9994" max="9994" width="12.5703125" style="1" customWidth="1"/>
    <col min="9995" max="9996" width="12" style="1" customWidth="1"/>
    <col min="9997" max="9997" width="12.5703125" style="1" customWidth="1"/>
    <col min="9998" max="9999" width="12" style="1" customWidth="1"/>
    <col min="10000" max="10205" width="9.140625" style="1"/>
    <col min="10206" max="10206" width="11" style="1" customWidth="1"/>
    <col min="10207" max="10207" width="0.5703125" style="1" customWidth="1"/>
    <col min="10208" max="10208" width="26.7109375" style="1" customWidth="1"/>
    <col min="10209" max="10210" width="0" style="1" hidden="1" customWidth="1"/>
    <col min="10211" max="10217" width="8.5703125" style="1" customWidth="1"/>
    <col min="10218" max="10218" width="9.140625" style="1"/>
    <col min="10219" max="10219" width="9.85546875" style="1" customWidth="1"/>
    <col min="10220" max="10220" width="11.28515625" style="1" customWidth="1"/>
    <col min="10221" max="10221" width="12" style="1" customWidth="1"/>
    <col min="10222" max="10222" width="10.28515625" style="1" customWidth="1"/>
    <col min="10223" max="10224" width="10.140625" style="1" customWidth="1"/>
    <col min="10225" max="10225" width="12" style="1" customWidth="1"/>
    <col min="10226" max="10226" width="10.140625" style="1" customWidth="1"/>
    <col min="10227" max="10227" width="28.140625" style="1" bestFit="1" customWidth="1"/>
    <col min="10228" max="10228" width="9" style="1" bestFit="1" customWidth="1"/>
    <col min="10229" max="10233" width="9.140625" style="1"/>
    <col min="10234" max="10234" width="12" style="1" customWidth="1"/>
    <col min="10235" max="10235" width="11.7109375" style="1" customWidth="1"/>
    <col min="10236" max="10236" width="11.5703125" style="1" customWidth="1"/>
    <col min="10237" max="10237" width="9.42578125" style="1" customWidth="1"/>
    <col min="10238" max="10238" width="7.7109375" style="1" customWidth="1"/>
    <col min="10239" max="10239" width="8" style="1" customWidth="1"/>
    <col min="10240" max="10240" width="8.28515625" style="1" customWidth="1"/>
    <col min="10241" max="10241" width="9" style="1" customWidth="1"/>
    <col min="10242" max="10245" width="8" style="1" customWidth="1"/>
    <col min="10246" max="10246" width="1.5703125" style="1" customWidth="1"/>
    <col min="10247" max="10247" width="107.85546875" style="1" customWidth="1"/>
    <col min="10248" max="10249" width="12" style="1" customWidth="1"/>
    <col min="10250" max="10250" width="12.5703125" style="1" customWidth="1"/>
    <col min="10251" max="10252" width="12" style="1" customWidth="1"/>
    <col min="10253" max="10253" width="12.5703125" style="1" customWidth="1"/>
    <col min="10254" max="10255" width="12" style="1" customWidth="1"/>
    <col min="10256" max="10461" width="9.140625" style="1"/>
    <col min="10462" max="10462" width="11" style="1" customWidth="1"/>
    <col min="10463" max="10463" width="0.5703125" style="1" customWidth="1"/>
    <col min="10464" max="10464" width="26.7109375" style="1" customWidth="1"/>
    <col min="10465" max="10466" width="0" style="1" hidden="1" customWidth="1"/>
    <col min="10467" max="10473" width="8.5703125" style="1" customWidth="1"/>
    <col min="10474" max="10474" width="9.140625" style="1"/>
    <col min="10475" max="10475" width="9.85546875" style="1" customWidth="1"/>
    <col min="10476" max="10476" width="11.28515625" style="1" customWidth="1"/>
    <col min="10477" max="10477" width="12" style="1" customWidth="1"/>
    <col min="10478" max="10478" width="10.28515625" style="1" customWidth="1"/>
    <col min="10479" max="10480" width="10.140625" style="1" customWidth="1"/>
    <col min="10481" max="10481" width="12" style="1" customWidth="1"/>
    <col min="10482" max="10482" width="10.140625" style="1" customWidth="1"/>
    <col min="10483" max="10483" width="28.140625" style="1" bestFit="1" customWidth="1"/>
    <col min="10484" max="10484" width="9" style="1" bestFit="1" customWidth="1"/>
    <col min="10485" max="10489" width="9.140625" style="1"/>
    <col min="10490" max="10490" width="12" style="1" customWidth="1"/>
    <col min="10491" max="10491" width="11.7109375" style="1" customWidth="1"/>
    <col min="10492" max="10492" width="11.5703125" style="1" customWidth="1"/>
    <col min="10493" max="10493" width="9.42578125" style="1" customWidth="1"/>
    <col min="10494" max="10494" width="7.7109375" style="1" customWidth="1"/>
    <col min="10495" max="10495" width="8" style="1" customWidth="1"/>
    <col min="10496" max="10496" width="8.28515625" style="1" customWidth="1"/>
    <col min="10497" max="10497" width="9" style="1" customWidth="1"/>
    <col min="10498" max="10501" width="8" style="1" customWidth="1"/>
    <col min="10502" max="10502" width="1.5703125" style="1" customWidth="1"/>
    <col min="10503" max="10503" width="107.85546875" style="1" customWidth="1"/>
    <col min="10504" max="10505" width="12" style="1" customWidth="1"/>
    <col min="10506" max="10506" width="12.5703125" style="1" customWidth="1"/>
    <col min="10507" max="10508" width="12" style="1" customWidth="1"/>
    <col min="10509" max="10509" width="12.5703125" style="1" customWidth="1"/>
    <col min="10510" max="10511" width="12" style="1" customWidth="1"/>
    <col min="10512" max="10717" width="9.140625" style="1"/>
    <col min="10718" max="10718" width="11" style="1" customWidth="1"/>
    <col min="10719" max="10719" width="0.5703125" style="1" customWidth="1"/>
    <col min="10720" max="10720" width="26.7109375" style="1" customWidth="1"/>
    <col min="10721" max="10722" width="0" style="1" hidden="1" customWidth="1"/>
    <col min="10723" max="10729" width="8.5703125" style="1" customWidth="1"/>
    <col min="10730" max="10730" width="9.140625" style="1"/>
    <col min="10731" max="10731" width="9.85546875" style="1" customWidth="1"/>
    <col min="10732" max="10732" width="11.28515625" style="1" customWidth="1"/>
    <col min="10733" max="10733" width="12" style="1" customWidth="1"/>
    <col min="10734" max="10734" width="10.28515625" style="1" customWidth="1"/>
    <col min="10735" max="10736" width="10.140625" style="1" customWidth="1"/>
    <col min="10737" max="10737" width="12" style="1" customWidth="1"/>
    <col min="10738" max="10738" width="10.140625" style="1" customWidth="1"/>
    <col min="10739" max="10739" width="28.140625" style="1" bestFit="1" customWidth="1"/>
    <col min="10740" max="10740" width="9" style="1" bestFit="1" customWidth="1"/>
    <col min="10741" max="10745" width="9.140625" style="1"/>
    <col min="10746" max="10746" width="12" style="1" customWidth="1"/>
    <col min="10747" max="10747" width="11.7109375" style="1" customWidth="1"/>
    <col min="10748" max="10748" width="11.5703125" style="1" customWidth="1"/>
    <col min="10749" max="10749" width="9.42578125" style="1" customWidth="1"/>
    <col min="10750" max="10750" width="7.7109375" style="1" customWidth="1"/>
    <col min="10751" max="10751" width="8" style="1" customWidth="1"/>
    <col min="10752" max="10752" width="8.28515625" style="1" customWidth="1"/>
    <col min="10753" max="10753" width="9" style="1" customWidth="1"/>
    <col min="10754" max="10757" width="8" style="1" customWidth="1"/>
    <col min="10758" max="10758" width="1.5703125" style="1" customWidth="1"/>
    <col min="10759" max="10759" width="107.85546875" style="1" customWidth="1"/>
    <col min="10760" max="10761" width="12" style="1" customWidth="1"/>
    <col min="10762" max="10762" width="12.5703125" style="1" customWidth="1"/>
    <col min="10763" max="10764" width="12" style="1" customWidth="1"/>
    <col min="10765" max="10765" width="12.5703125" style="1" customWidth="1"/>
    <col min="10766" max="10767" width="12" style="1" customWidth="1"/>
    <col min="10768" max="10973" width="9.140625" style="1"/>
    <col min="10974" max="10974" width="11" style="1" customWidth="1"/>
    <col min="10975" max="10975" width="0.5703125" style="1" customWidth="1"/>
    <col min="10976" max="10976" width="26.7109375" style="1" customWidth="1"/>
    <col min="10977" max="10978" width="0" style="1" hidden="1" customWidth="1"/>
    <col min="10979" max="10985" width="8.5703125" style="1" customWidth="1"/>
    <col min="10986" max="10986" width="9.140625" style="1"/>
    <col min="10987" max="10987" width="9.85546875" style="1" customWidth="1"/>
    <col min="10988" max="10988" width="11.28515625" style="1" customWidth="1"/>
    <col min="10989" max="10989" width="12" style="1" customWidth="1"/>
    <col min="10990" max="10990" width="10.28515625" style="1" customWidth="1"/>
    <col min="10991" max="10992" width="10.140625" style="1" customWidth="1"/>
    <col min="10993" max="10993" width="12" style="1" customWidth="1"/>
    <col min="10994" max="10994" width="10.140625" style="1" customWidth="1"/>
    <col min="10995" max="10995" width="28.140625" style="1" bestFit="1" customWidth="1"/>
    <col min="10996" max="10996" width="9" style="1" bestFit="1" customWidth="1"/>
    <col min="10997" max="11001" width="9.140625" style="1"/>
    <col min="11002" max="11002" width="12" style="1" customWidth="1"/>
    <col min="11003" max="11003" width="11.7109375" style="1" customWidth="1"/>
    <col min="11004" max="11004" width="11.5703125" style="1" customWidth="1"/>
    <col min="11005" max="11005" width="9.42578125" style="1" customWidth="1"/>
    <col min="11006" max="11006" width="7.7109375" style="1" customWidth="1"/>
    <col min="11007" max="11007" width="8" style="1" customWidth="1"/>
    <col min="11008" max="11008" width="8.28515625" style="1" customWidth="1"/>
    <col min="11009" max="11009" width="9" style="1" customWidth="1"/>
    <col min="11010" max="11013" width="8" style="1" customWidth="1"/>
    <col min="11014" max="11014" width="1.5703125" style="1" customWidth="1"/>
    <col min="11015" max="11015" width="107.85546875" style="1" customWidth="1"/>
    <col min="11016" max="11017" width="12" style="1" customWidth="1"/>
    <col min="11018" max="11018" width="12.5703125" style="1" customWidth="1"/>
    <col min="11019" max="11020" width="12" style="1" customWidth="1"/>
    <col min="11021" max="11021" width="12.5703125" style="1" customWidth="1"/>
    <col min="11022" max="11023" width="12" style="1" customWidth="1"/>
    <col min="11024" max="11229" width="9.140625" style="1"/>
    <col min="11230" max="11230" width="11" style="1" customWidth="1"/>
    <col min="11231" max="11231" width="0.5703125" style="1" customWidth="1"/>
    <col min="11232" max="11232" width="26.7109375" style="1" customWidth="1"/>
    <col min="11233" max="11234" width="0" style="1" hidden="1" customWidth="1"/>
    <col min="11235" max="11241" width="8.5703125" style="1" customWidth="1"/>
    <col min="11242" max="11242" width="9.140625" style="1"/>
    <col min="11243" max="11243" width="9.85546875" style="1" customWidth="1"/>
    <col min="11244" max="11244" width="11.28515625" style="1" customWidth="1"/>
    <col min="11245" max="11245" width="12" style="1" customWidth="1"/>
    <col min="11246" max="11246" width="10.28515625" style="1" customWidth="1"/>
    <col min="11247" max="11248" width="10.140625" style="1" customWidth="1"/>
    <col min="11249" max="11249" width="12" style="1" customWidth="1"/>
    <col min="11250" max="11250" width="10.140625" style="1" customWidth="1"/>
    <col min="11251" max="11251" width="28.140625" style="1" bestFit="1" customWidth="1"/>
    <col min="11252" max="11252" width="9" style="1" bestFit="1" customWidth="1"/>
    <col min="11253" max="11257" width="9.140625" style="1"/>
    <col min="11258" max="11258" width="12" style="1" customWidth="1"/>
    <col min="11259" max="11259" width="11.7109375" style="1" customWidth="1"/>
    <col min="11260" max="11260" width="11.5703125" style="1" customWidth="1"/>
    <col min="11261" max="11261" width="9.42578125" style="1" customWidth="1"/>
    <col min="11262" max="11262" width="7.7109375" style="1" customWidth="1"/>
    <col min="11263" max="11263" width="8" style="1" customWidth="1"/>
    <col min="11264" max="11264" width="8.28515625" style="1" customWidth="1"/>
    <col min="11265" max="11265" width="9" style="1" customWidth="1"/>
    <col min="11266" max="11269" width="8" style="1" customWidth="1"/>
    <col min="11270" max="11270" width="1.5703125" style="1" customWidth="1"/>
    <col min="11271" max="11271" width="107.85546875" style="1" customWidth="1"/>
    <col min="11272" max="11273" width="12" style="1" customWidth="1"/>
    <col min="11274" max="11274" width="12.5703125" style="1" customWidth="1"/>
    <col min="11275" max="11276" width="12" style="1" customWidth="1"/>
    <col min="11277" max="11277" width="12.5703125" style="1" customWidth="1"/>
    <col min="11278" max="11279" width="12" style="1" customWidth="1"/>
    <col min="11280" max="11485" width="9.140625" style="1"/>
    <col min="11486" max="11486" width="11" style="1" customWidth="1"/>
    <col min="11487" max="11487" width="0.5703125" style="1" customWidth="1"/>
    <col min="11488" max="11488" width="26.7109375" style="1" customWidth="1"/>
    <col min="11489" max="11490" width="0" style="1" hidden="1" customWidth="1"/>
    <col min="11491" max="11497" width="8.5703125" style="1" customWidth="1"/>
    <col min="11498" max="11498" width="9.140625" style="1"/>
    <col min="11499" max="11499" width="9.85546875" style="1" customWidth="1"/>
    <col min="11500" max="11500" width="11.28515625" style="1" customWidth="1"/>
    <col min="11501" max="11501" width="12" style="1" customWidth="1"/>
    <col min="11502" max="11502" width="10.28515625" style="1" customWidth="1"/>
    <col min="11503" max="11504" width="10.140625" style="1" customWidth="1"/>
    <col min="11505" max="11505" width="12" style="1" customWidth="1"/>
    <col min="11506" max="11506" width="10.140625" style="1" customWidth="1"/>
    <col min="11507" max="11507" width="28.140625" style="1" bestFit="1" customWidth="1"/>
    <col min="11508" max="11508" width="9" style="1" bestFit="1" customWidth="1"/>
    <col min="11509" max="11513" width="9.140625" style="1"/>
    <col min="11514" max="11514" width="12" style="1" customWidth="1"/>
    <col min="11515" max="11515" width="11.7109375" style="1" customWidth="1"/>
    <col min="11516" max="11516" width="11.5703125" style="1" customWidth="1"/>
    <col min="11517" max="11517" width="9.42578125" style="1" customWidth="1"/>
    <col min="11518" max="11518" width="7.7109375" style="1" customWidth="1"/>
    <col min="11519" max="11519" width="8" style="1" customWidth="1"/>
    <col min="11520" max="11520" width="8.28515625" style="1" customWidth="1"/>
    <col min="11521" max="11521" width="9" style="1" customWidth="1"/>
    <col min="11522" max="11525" width="8" style="1" customWidth="1"/>
    <col min="11526" max="11526" width="1.5703125" style="1" customWidth="1"/>
    <col min="11527" max="11527" width="107.85546875" style="1" customWidth="1"/>
    <col min="11528" max="11529" width="12" style="1" customWidth="1"/>
    <col min="11530" max="11530" width="12.5703125" style="1" customWidth="1"/>
    <col min="11531" max="11532" width="12" style="1" customWidth="1"/>
    <col min="11533" max="11533" width="12.5703125" style="1" customWidth="1"/>
    <col min="11534" max="11535" width="12" style="1" customWidth="1"/>
    <col min="11536" max="11741" width="9.140625" style="1"/>
    <col min="11742" max="11742" width="11" style="1" customWidth="1"/>
    <col min="11743" max="11743" width="0.5703125" style="1" customWidth="1"/>
    <col min="11744" max="11744" width="26.7109375" style="1" customWidth="1"/>
    <col min="11745" max="11746" width="0" style="1" hidden="1" customWidth="1"/>
    <col min="11747" max="11753" width="8.5703125" style="1" customWidth="1"/>
    <col min="11754" max="11754" width="9.140625" style="1"/>
    <col min="11755" max="11755" width="9.85546875" style="1" customWidth="1"/>
    <col min="11756" max="11756" width="11.28515625" style="1" customWidth="1"/>
    <col min="11757" max="11757" width="12" style="1" customWidth="1"/>
    <col min="11758" max="11758" width="10.28515625" style="1" customWidth="1"/>
    <col min="11759" max="11760" width="10.140625" style="1" customWidth="1"/>
    <col min="11761" max="11761" width="12" style="1" customWidth="1"/>
    <col min="11762" max="11762" width="10.140625" style="1" customWidth="1"/>
    <col min="11763" max="11763" width="28.140625" style="1" bestFit="1" customWidth="1"/>
    <col min="11764" max="11764" width="9" style="1" bestFit="1" customWidth="1"/>
    <col min="11765" max="11769" width="9.140625" style="1"/>
    <col min="11770" max="11770" width="12" style="1" customWidth="1"/>
    <col min="11771" max="11771" width="11.7109375" style="1" customWidth="1"/>
    <col min="11772" max="11772" width="11.5703125" style="1" customWidth="1"/>
    <col min="11773" max="11773" width="9.42578125" style="1" customWidth="1"/>
    <col min="11774" max="11774" width="7.7109375" style="1" customWidth="1"/>
    <col min="11775" max="11775" width="8" style="1" customWidth="1"/>
    <col min="11776" max="11776" width="8.28515625" style="1" customWidth="1"/>
    <col min="11777" max="11777" width="9" style="1" customWidth="1"/>
    <col min="11778" max="11781" width="8" style="1" customWidth="1"/>
    <col min="11782" max="11782" width="1.5703125" style="1" customWidth="1"/>
    <col min="11783" max="11783" width="107.85546875" style="1" customWidth="1"/>
    <col min="11784" max="11785" width="12" style="1" customWidth="1"/>
    <col min="11786" max="11786" width="12.5703125" style="1" customWidth="1"/>
    <col min="11787" max="11788" width="12" style="1" customWidth="1"/>
    <col min="11789" max="11789" width="12.5703125" style="1" customWidth="1"/>
    <col min="11790" max="11791" width="12" style="1" customWidth="1"/>
    <col min="11792" max="11997" width="9.140625" style="1"/>
    <col min="11998" max="11998" width="11" style="1" customWidth="1"/>
    <col min="11999" max="11999" width="0.5703125" style="1" customWidth="1"/>
    <col min="12000" max="12000" width="26.7109375" style="1" customWidth="1"/>
    <col min="12001" max="12002" width="0" style="1" hidden="1" customWidth="1"/>
    <col min="12003" max="12009" width="8.5703125" style="1" customWidth="1"/>
    <col min="12010" max="12010" width="9.140625" style="1"/>
    <col min="12011" max="12011" width="9.85546875" style="1" customWidth="1"/>
    <col min="12012" max="12012" width="11.28515625" style="1" customWidth="1"/>
    <col min="12013" max="12013" width="12" style="1" customWidth="1"/>
    <col min="12014" max="12014" width="10.28515625" style="1" customWidth="1"/>
    <col min="12015" max="12016" width="10.140625" style="1" customWidth="1"/>
    <col min="12017" max="12017" width="12" style="1" customWidth="1"/>
    <col min="12018" max="12018" width="10.140625" style="1" customWidth="1"/>
    <col min="12019" max="12019" width="28.140625" style="1" bestFit="1" customWidth="1"/>
    <col min="12020" max="12020" width="9" style="1" bestFit="1" customWidth="1"/>
    <col min="12021" max="12025" width="9.140625" style="1"/>
    <col min="12026" max="12026" width="12" style="1" customWidth="1"/>
    <col min="12027" max="12027" width="11.7109375" style="1" customWidth="1"/>
    <col min="12028" max="12028" width="11.5703125" style="1" customWidth="1"/>
    <col min="12029" max="12029" width="9.42578125" style="1" customWidth="1"/>
    <col min="12030" max="12030" width="7.7109375" style="1" customWidth="1"/>
    <col min="12031" max="12031" width="8" style="1" customWidth="1"/>
    <col min="12032" max="12032" width="8.28515625" style="1" customWidth="1"/>
    <col min="12033" max="12033" width="9" style="1" customWidth="1"/>
    <col min="12034" max="12037" width="8" style="1" customWidth="1"/>
    <col min="12038" max="12038" width="1.5703125" style="1" customWidth="1"/>
    <col min="12039" max="12039" width="107.85546875" style="1" customWidth="1"/>
    <col min="12040" max="12041" width="12" style="1" customWidth="1"/>
    <col min="12042" max="12042" width="12.5703125" style="1" customWidth="1"/>
    <col min="12043" max="12044" width="12" style="1" customWidth="1"/>
    <col min="12045" max="12045" width="12.5703125" style="1" customWidth="1"/>
    <col min="12046" max="12047" width="12" style="1" customWidth="1"/>
    <col min="12048" max="12253" width="9.140625" style="1"/>
    <col min="12254" max="12254" width="11" style="1" customWidth="1"/>
    <col min="12255" max="12255" width="0.5703125" style="1" customWidth="1"/>
    <col min="12256" max="12256" width="26.7109375" style="1" customWidth="1"/>
    <col min="12257" max="12258" width="0" style="1" hidden="1" customWidth="1"/>
    <col min="12259" max="12265" width="8.5703125" style="1" customWidth="1"/>
    <col min="12266" max="12266" width="9.140625" style="1"/>
    <col min="12267" max="12267" width="9.85546875" style="1" customWidth="1"/>
    <col min="12268" max="12268" width="11.28515625" style="1" customWidth="1"/>
    <col min="12269" max="12269" width="12" style="1" customWidth="1"/>
    <col min="12270" max="12270" width="10.28515625" style="1" customWidth="1"/>
    <col min="12271" max="12272" width="10.140625" style="1" customWidth="1"/>
    <col min="12273" max="12273" width="12" style="1" customWidth="1"/>
    <col min="12274" max="12274" width="10.140625" style="1" customWidth="1"/>
    <col min="12275" max="12275" width="28.140625" style="1" bestFit="1" customWidth="1"/>
    <col min="12276" max="12276" width="9" style="1" bestFit="1" customWidth="1"/>
    <col min="12277" max="12281" width="9.140625" style="1"/>
    <col min="12282" max="12282" width="12" style="1" customWidth="1"/>
    <col min="12283" max="12283" width="11.7109375" style="1" customWidth="1"/>
    <col min="12284" max="12284" width="11.5703125" style="1" customWidth="1"/>
    <col min="12285" max="12285" width="9.42578125" style="1" customWidth="1"/>
    <col min="12286" max="12286" width="7.7109375" style="1" customWidth="1"/>
    <col min="12287" max="12287" width="8" style="1" customWidth="1"/>
    <col min="12288" max="12288" width="8.28515625" style="1" customWidth="1"/>
    <col min="12289" max="12289" width="9" style="1" customWidth="1"/>
    <col min="12290" max="12293" width="8" style="1" customWidth="1"/>
    <col min="12294" max="12294" width="1.5703125" style="1" customWidth="1"/>
    <col min="12295" max="12295" width="107.85546875" style="1" customWidth="1"/>
    <col min="12296" max="12297" width="12" style="1" customWidth="1"/>
    <col min="12298" max="12298" width="12.5703125" style="1" customWidth="1"/>
    <col min="12299" max="12300" width="12" style="1" customWidth="1"/>
    <col min="12301" max="12301" width="12.5703125" style="1" customWidth="1"/>
    <col min="12302" max="12303" width="12" style="1" customWidth="1"/>
    <col min="12304" max="12509" width="9.140625" style="1"/>
    <col min="12510" max="12510" width="11" style="1" customWidth="1"/>
    <col min="12511" max="12511" width="0.5703125" style="1" customWidth="1"/>
    <col min="12512" max="12512" width="26.7109375" style="1" customWidth="1"/>
    <col min="12513" max="12514" width="0" style="1" hidden="1" customWidth="1"/>
    <col min="12515" max="12521" width="8.5703125" style="1" customWidth="1"/>
    <col min="12522" max="12522" width="9.140625" style="1"/>
    <col min="12523" max="12523" width="9.85546875" style="1" customWidth="1"/>
    <col min="12524" max="12524" width="11.28515625" style="1" customWidth="1"/>
    <col min="12525" max="12525" width="12" style="1" customWidth="1"/>
    <col min="12526" max="12526" width="10.28515625" style="1" customWidth="1"/>
    <col min="12527" max="12528" width="10.140625" style="1" customWidth="1"/>
    <col min="12529" max="12529" width="12" style="1" customWidth="1"/>
    <col min="12530" max="12530" width="10.140625" style="1" customWidth="1"/>
    <col min="12531" max="12531" width="28.140625" style="1" bestFit="1" customWidth="1"/>
    <col min="12532" max="12532" width="9" style="1" bestFit="1" customWidth="1"/>
    <col min="12533" max="12537" width="9.140625" style="1"/>
    <col min="12538" max="12538" width="12" style="1" customWidth="1"/>
    <col min="12539" max="12539" width="11.7109375" style="1" customWidth="1"/>
    <col min="12540" max="12540" width="11.5703125" style="1" customWidth="1"/>
    <col min="12541" max="12541" width="9.42578125" style="1" customWidth="1"/>
    <col min="12542" max="12542" width="7.7109375" style="1" customWidth="1"/>
    <col min="12543" max="12543" width="8" style="1" customWidth="1"/>
    <col min="12544" max="12544" width="8.28515625" style="1" customWidth="1"/>
    <col min="12545" max="12545" width="9" style="1" customWidth="1"/>
    <col min="12546" max="12549" width="8" style="1" customWidth="1"/>
    <col min="12550" max="12550" width="1.5703125" style="1" customWidth="1"/>
    <col min="12551" max="12551" width="107.85546875" style="1" customWidth="1"/>
    <col min="12552" max="12553" width="12" style="1" customWidth="1"/>
    <col min="12554" max="12554" width="12.5703125" style="1" customWidth="1"/>
    <col min="12555" max="12556" width="12" style="1" customWidth="1"/>
    <col min="12557" max="12557" width="12.5703125" style="1" customWidth="1"/>
    <col min="12558" max="12559" width="12" style="1" customWidth="1"/>
    <col min="12560" max="12765" width="9.140625" style="1"/>
    <col min="12766" max="12766" width="11" style="1" customWidth="1"/>
    <col min="12767" max="12767" width="0.5703125" style="1" customWidth="1"/>
    <col min="12768" max="12768" width="26.7109375" style="1" customWidth="1"/>
    <col min="12769" max="12770" width="0" style="1" hidden="1" customWidth="1"/>
    <col min="12771" max="12777" width="8.5703125" style="1" customWidth="1"/>
    <col min="12778" max="12778" width="9.140625" style="1"/>
    <col min="12779" max="12779" width="9.85546875" style="1" customWidth="1"/>
    <col min="12780" max="12780" width="11.28515625" style="1" customWidth="1"/>
    <col min="12781" max="12781" width="12" style="1" customWidth="1"/>
    <col min="12782" max="12782" width="10.28515625" style="1" customWidth="1"/>
    <col min="12783" max="12784" width="10.140625" style="1" customWidth="1"/>
    <col min="12785" max="12785" width="12" style="1" customWidth="1"/>
    <col min="12786" max="12786" width="10.140625" style="1" customWidth="1"/>
    <col min="12787" max="12787" width="28.140625" style="1" bestFit="1" customWidth="1"/>
    <col min="12788" max="12788" width="9" style="1" bestFit="1" customWidth="1"/>
    <col min="12789" max="12793" width="9.140625" style="1"/>
    <col min="12794" max="12794" width="12" style="1" customWidth="1"/>
    <col min="12795" max="12795" width="11.7109375" style="1" customWidth="1"/>
    <col min="12796" max="12796" width="11.5703125" style="1" customWidth="1"/>
    <col min="12797" max="12797" width="9.42578125" style="1" customWidth="1"/>
    <col min="12798" max="12798" width="7.7109375" style="1" customWidth="1"/>
    <col min="12799" max="12799" width="8" style="1" customWidth="1"/>
    <col min="12800" max="12800" width="8.28515625" style="1" customWidth="1"/>
    <col min="12801" max="12801" width="9" style="1" customWidth="1"/>
    <col min="12802" max="12805" width="8" style="1" customWidth="1"/>
    <col min="12806" max="12806" width="1.5703125" style="1" customWidth="1"/>
    <col min="12807" max="12807" width="107.85546875" style="1" customWidth="1"/>
    <col min="12808" max="12809" width="12" style="1" customWidth="1"/>
    <col min="12810" max="12810" width="12.5703125" style="1" customWidth="1"/>
    <col min="12811" max="12812" width="12" style="1" customWidth="1"/>
    <col min="12813" max="12813" width="12.5703125" style="1" customWidth="1"/>
    <col min="12814" max="12815" width="12" style="1" customWidth="1"/>
    <col min="12816" max="13021" width="9.140625" style="1"/>
    <col min="13022" max="13022" width="11" style="1" customWidth="1"/>
    <col min="13023" max="13023" width="0.5703125" style="1" customWidth="1"/>
    <col min="13024" max="13024" width="26.7109375" style="1" customWidth="1"/>
    <col min="13025" max="13026" width="0" style="1" hidden="1" customWidth="1"/>
    <col min="13027" max="13033" width="8.5703125" style="1" customWidth="1"/>
    <col min="13034" max="13034" width="9.140625" style="1"/>
    <col min="13035" max="13035" width="9.85546875" style="1" customWidth="1"/>
    <col min="13036" max="13036" width="11.28515625" style="1" customWidth="1"/>
    <col min="13037" max="13037" width="12" style="1" customWidth="1"/>
    <col min="13038" max="13038" width="10.28515625" style="1" customWidth="1"/>
    <col min="13039" max="13040" width="10.140625" style="1" customWidth="1"/>
    <col min="13041" max="13041" width="12" style="1" customWidth="1"/>
    <col min="13042" max="13042" width="10.140625" style="1" customWidth="1"/>
    <col min="13043" max="13043" width="28.140625" style="1" bestFit="1" customWidth="1"/>
    <col min="13044" max="13044" width="9" style="1" bestFit="1" customWidth="1"/>
    <col min="13045" max="13049" width="9.140625" style="1"/>
    <col min="13050" max="13050" width="12" style="1" customWidth="1"/>
    <col min="13051" max="13051" width="11.7109375" style="1" customWidth="1"/>
    <col min="13052" max="13052" width="11.5703125" style="1" customWidth="1"/>
    <col min="13053" max="13053" width="9.42578125" style="1" customWidth="1"/>
    <col min="13054" max="13054" width="7.7109375" style="1" customWidth="1"/>
    <col min="13055" max="13055" width="8" style="1" customWidth="1"/>
    <col min="13056" max="13056" width="8.28515625" style="1" customWidth="1"/>
    <col min="13057" max="13057" width="9" style="1" customWidth="1"/>
    <col min="13058" max="13061" width="8" style="1" customWidth="1"/>
    <col min="13062" max="13062" width="1.5703125" style="1" customWidth="1"/>
    <col min="13063" max="13063" width="107.85546875" style="1" customWidth="1"/>
    <col min="13064" max="13065" width="12" style="1" customWidth="1"/>
    <col min="13066" max="13066" width="12.5703125" style="1" customWidth="1"/>
    <col min="13067" max="13068" width="12" style="1" customWidth="1"/>
    <col min="13069" max="13069" width="12.5703125" style="1" customWidth="1"/>
    <col min="13070" max="13071" width="12" style="1" customWidth="1"/>
    <col min="13072" max="13277" width="9.140625" style="1"/>
    <col min="13278" max="13278" width="11" style="1" customWidth="1"/>
    <col min="13279" max="13279" width="0.5703125" style="1" customWidth="1"/>
    <col min="13280" max="13280" width="26.7109375" style="1" customWidth="1"/>
    <col min="13281" max="13282" width="0" style="1" hidden="1" customWidth="1"/>
    <col min="13283" max="13289" width="8.5703125" style="1" customWidth="1"/>
    <col min="13290" max="13290" width="9.140625" style="1"/>
    <col min="13291" max="13291" width="9.85546875" style="1" customWidth="1"/>
    <col min="13292" max="13292" width="11.28515625" style="1" customWidth="1"/>
    <col min="13293" max="13293" width="12" style="1" customWidth="1"/>
    <col min="13294" max="13294" width="10.28515625" style="1" customWidth="1"/>
    <col min="13295" max="13296" width="10.140625" style="1" customWidth="1"/>
    <col min="13297" max="13297" width="12" style="1" customWidth="1"/>
    <col min="13298" max="13298" width="10.140625" style="1" customWidth="1"/>
    <col min="13299" max="13299" width="28.140625" style="1" bestFit="1" customWidth="1"/>
    <col min="13300" max="13300" width="9" style="1" bestFit="1" customWidth="1"/>
    <col min="13301" max="13305" width="9.140625" style="1"/>
    <col min="13306" max="13306" width="12" style="1" customWidth="1"/>
    <col min="13307" max="13307" width="11.7109375" style="1" customWidth="1"/>
    <col min="13308" max="13308" width="11.5703125" style="1" customWidth="1"/>
    <col min="13309" max="13309" width="9.42578125" style="1" customWidth="1"/>
    <col min="13310" max="13310" width="7.7109375" style="1" customWidth="1"/>
    <col min="13311" max="13311" width="8" style="1" customWidth="1"/>
    <col min="13312" max="13312" width="8.28515625" style="1" customWidth="1"/>
    <col min="13313" max="13313" width="9" style="1" customWidth="1"/>
    <col min="13314" max="13317" width="8" style="1" customWidth="1"/>
    <col min="13318" max="13318" width="1.5703125" style="1" customWidth="1"/>
    <col min="13319" max="13319" width="107.85546875" style="1" customWidth="1"/>
    <col min="13320" max="13321" width="12" style="1" customWidth="1"/>
    <col min="13322" max="13322" width="12.5703125" style="1" customWidth="1"/>
    <col min="13323" max="13324" width="12" style="1" customWidth="1"/>
    <col min="13325" max="13325" width="12.5703125" style="1" customWidth="1"/>
    <col min="13326" max="13327" width="12" style="1" customWidth="1"/>
    <col min="13328" max="13533" width="9.140625" style="1"/>
    <col min="13534" max="13534" width="11" style="1" customWidth="1"/>
    <col min="13535" max="13535" width="0.5703125" style="1" customWidth="1"/>
    <col min="13536" max="13536" width="26.7109375" style="1" customWidth="1"/>
    <col min="13537" max="13538" width="0" style="1" hidden="1" customWidth="1"/>
    <col min="13539" max="13545" width="8.5703125" style="1" customWidth="1"/>
    <col min="13546" max="13546" width="9.140625" style="1"/>
    <col min="13547" max="13547" width="9.85546875" style="1" customWidth="1"/>
    <col min="13548" max="13548" width="11.28515625" style="1" customWidth="1"/>
    <col min="13549" max="13549" width="12" style="1" customWidth="1"/>
    <col min="13550" max="13550" width="10.28515625" style="1" customWidth="1"/>
    <col min="13551" max="13552" width="10.140625" style="1" customWidth="1"/>
    <col min="13553" max="13553" width="12" style="1" customWidth="1"/>
    <col min="13554" max="13554" width="10.140625" style="1" customWidth="1"/>
    <col min="13555" max="13555" width="28.140625" style="1" bestFit="1" customWidth="1"/>
    <col min="13556" max="13556" width="9" style="1" bestFit="1" customWidth="1"/>
    <col min="13557" max="13561" width="9.140625" style="1"/>
    <col min="13562" max="13562" width="12" style="1" customWidth="1"/>
    <col min="13563" max="13563" width="11.7109375" style="1" customWidth="1"/>
    <col min="13564" max="13564" width="11.5703125" style="1" customWidth="1"/>
    <col min="13565" max="13565" width="9.42578125" style="1" customWidth="1"/>
    <col min="13566" max="13566" width="7.7109375" style="1" customWidth="1"/>
    <col min="13567" max="13567" width="8" style="1" customWidth="1"/>
    <col min="13568" max="13568" width="8.28515625" style="1" customWidth="1"/>
    <col min="13569" max="13569" width="9" style="1" customWidth="1"/>
    <col min="13570" max="13573" width="8" style="1" customWidth="1"/>
    <col min="13574" max="13574" width="1.5703125" style="1" customWidth="1"/>
    <col min="13575" max="13575" width="107.85546875" style="1" customWidth="1"/>
    <col min="13576" max="13577" width="12" style="1" customWidth="1"/>
    <col min="13578" max="13578" width="12.5703125" style="1" customWidth="1"/>
    <col min="13579" max="13580" width="12" style="1" customWidth="1"/>
    <col min="13581" max="13581" width="12.5703125" style="1" customWidth="1"/>
    <col min="13582" max="13583" width="12" style="1" customWidth="1"/>
    <col min="13584" max="13789" width="9.140625" style="1"/>
    <col min="13790" max="13790" width="11" style="1" customWidth="1"/>
    <col min="13791" max="13791" width="0.5703125" style="1" customWidth="1"/>
    <col min="13792" max="13792" width="26.7109375" style="1" customWidth="1"/>
    <col min="13793" max="13794" width="0" style="1" hidden="1" customWidth="1"/>
    <col min="13795" max="13801" width="8.5703125" style="1" customWidth="1"/>
    <col min="13802" max="13802" width="9.140625" style="1"/>
    <col min="13803" max="13803" width="9.85546875" style="1" customWidth="1"/>
    <col min="13804" max="13804" width="11.28515625" style="1" customWidth="1"/>
    <col min="13805" max="13805" width="12" style="1" customWidth="1"/>
    <col min="13806" max="13806" width="10.28515625" style="1" customWidth="1"/>
    <col min="13807" max="13808" width="10.140625" style="1" customWidth="1"/>
    <col min="13809" max="13809" width="12" style="1" customWidth="1"/>
    <col min="13810" max="13810" width="10.140625" style="1" customWidth="1"/>
    <col min="13811" max="13811" width="28.140625" style="1" bestFit="1" customWidth="1"/>
    <col min="13812" max="13812" width="9" style="1" bestFit="1" customWidth="1"/>
    <col min="13813" max="13817" width="9.140625" style="1"/>
    <col min="13818" max="13818" width="12" style="1" customWidth="1"/>
    <col min="13819" max="13819" width="11.7109375" style="1" customWidth="1"/>
    <col min="13820" max="13820" width="11.5703125" style="1" customWidth="1"/>
    <col min="13821" max="13821" width="9.42578125" style="1" customWidth="1"/>
    <col min="13822" max="13822" width="7.7109375" style="1" customWidth="1"/>
    <col min="13823" max="13823" width="8" style="1" customWidth="1"/>
    <col min="13824" max="13824" width="8.28515625" style="1" customWidth="1"/>
    <col min="13825" max="13825" width="9" style="1" customWidth="1"/>
    <col min="13826" max="13829" width="8" style="1" customWidth="1"/>
    <col min="13830" max="13830" width="1.5703125" style="1" customWidth="1"/>
    <col min="13831" max="13831" width="107.85546875" style="1" customWidth="1"/>
    <col min="13832" max="13833" width="12" style="1" customWidth="1"/>
    <col min="13834" max="13834" width="12.5703125" style="1" customWidth="1"/>
    <col min="13835" max="13836" width="12" style="1" customWidth="1"/>
    <col min="13837" max="13837" width="12.5703125" style="1" customWidth="1"/>
    <col min="13838" max="13839" width="12" style="1" customWidth="1"/>
    <col min="13840" max="14045" width="9.140625" style="1"/>
    <col min="14046" max="14046" width="11" style="1" customWidth="1"/>
    <col min="14047" max="14047" width="0.5703125" style="1" customWidth="1"/>
    <col min="14048" max="14048" width="26.7109375" style="1" customWidth="1"/>
    <col min="14049" max="14050" width="0" style="1" hidden="1" customWidth="1"/>
    <col min="14051" max="14057" width="8.5703125" style="1" customWidth="1"/>
    <col min="14058" max="14058" width="9.140625" style="1"/>
    <col min="14059" max="14059" width="9.85546875" style="1" customWidth="1"/>
    <col min="14060" max="14060" width="11.28515625" style="1" customWidth="1"/>
    <col min="14061" max="14061" width="12" style="1" customWidth="1"/>
    <col min="14062" max="14062" width="10.28515625" style="1" customWidth="1"/>
    <col min="14063" max="14064" width="10.140625" style="1" customWidth="1"/>
    <col min="14065" max="14065" width="12" style="1" customWidth="1"/>
    <col min="14066" max="14066" width="10.140625" style="1" customWidth="1"/>
    <col min="14067" max="14067" width="28.140625" style="1" bestFit="1" customWidth="1"/>
    <col min="14068" max="14068" width="9" style="1" bestFit="1" customWidth="1"/>
    <col min="14069" max="14073" width="9.140625" style="1"/>
    <col min="14074" max="14074" width="12" style="1" customWidth="1"/>
    <col min="14075" max="14075" width="11.7109375" style="1" customWidth="1"/>
    <col min="14076" max="14076" width="11.5703125" style="1" customWidth="1"/>
    <col min="14077" max="14077" width="9.42578125" style="1" customWidth="1"/>
    <col min="14078" max="14078" width="7.7109375" style="1" customWidth="1"/>
    <col min="14079" max="14079" width="8" style="1" customWidth="1"/>
    <col min="14080" max="14080" width="8.28515625" style="1" customWidth="1"/>
    <col min="14081" max="14081" width="9" style="1" customWidth="1"/>
    <col min="14082" max="14085" width="8" style="1" customWidth="1"/>
    <col min="14086" max="14086" width="1.5703125" style="1" customWidth="1"/>
    <col min="14087" max="14087" width="107.85546875" style="1" customWidth="1"/>
    <col min="14088" max="14089" width="12" style="1" customWidth="1"/>
    <col min="14090" max="14090" width="12.5703125" style="1" customWidth="1"/>
    <col min="14091" max="14092" width="12" style="1" customWidth="1"/>
    <col min="14093" max="14093" width="12.5703125" style="1" customWidth="1"/>
    <col min="14094" max="14095" width="12" style="1" customWidth="1"/>
    <col min="14096" max="14301" width="9.140625" style="1"/>
    <col min="14302" max="14302" width="11" style="1" customWidth="1"/>
    <col min="14303" max="14303" width="0.5703125" style="1" customWidth="1"/>
    <col min="14304" max="14304" width="26.7109375" style="1" customWidth="1"/>
    <col min="14305" max="14306" width="0" style="1" hidden="1" customWidth="1"/>
    <col min="14307" max="14313" width="8.5703125" style="1" customWidth="1"/>
    <col min="14314" max="14314" width="9.140625" style="1"/>
    <col min="14315" max="14315" width="9.85546875" style="1" customWidth="1"/>
    <col min="14316" max="14316" width="11.28515625" style="1" customWidth="1"/>
    <col min="14317" max="14317" width="12" style="1" customWidth="1"/>
    <col min="14318" max="14318" width="10.28515625" style="1" customWidth="1"/>
    <col min="14319" max="14320" width="10.140625" style="1" customWidth="1"/>
    <col min="14321" max="14321" width="12" style="1" customWidth="1"/>
    <col min="14322" max="14322" width="10.140625" style="1" customWidth="1"/>
    <col min="14323" max="14323" width="28.140625" style="1" bestFit="1" customWidth="1"/>
    <col min="14324" max="14324" width="9" style="1" bestFit="1" customWidth="1"/>
    <col min="14325" max="14329" width="9.140625" style="1"/>
    <col min="14330" max="14330" width="12" style="1" customWidth="1"/>
    <col min="14331" max="14331" width="11.7109375" style="1" customWidth="1"/>
    <col min="14332" max="14332" width="11.5703125" style="1" customWidth="1"/>
    <col min="14333" max="14333" width="9.42578125" style="1" customWidth="1"/>
    <col min="14334" max="14334" width="7.7109375" style="1" customWidth="1"/>
    <col min="14335" max="14335" width="8" style="1" customWidth="1"/>
    <col min="14336" max="14336" width="8.28515625" style="1" customWidth="1"/>
    <col min="14337" max="14337" width="9" style="1" customWidth="1"/>
    <col min="14338" max="14341" width="8" style="1" customWidth="1"/>
    <col min="14342" max="14342" width="1.5703125" style="1" customWidth="1"/>
    <col min="14343" max="14343" width="107.85546875" style="1" customWidth="1"/>
    <col min="14344" max="14345" width="12" style="1" customWidth="1"/>
    <col min="14346" max="14346" width="12.5703125" style="1" customWidth="1"/>
    <col min="14347" max="14348" width="12" style="1" customWidth="1"/>
    <col min="14349" max="14349" width="12.5703125" style="1" customWidth="1"/>
    <col min="14350" max="14351" width="12" style="1" customWidth="1"/>
    <col min="14352" max="14557" width="9.140625" style="1"/>
    <col min="14558" max="14558" width="11" style="1" customWidth="1"/>
    <col min="14559" max="14559" width="0.5703125" style="1" customWidth="1"/>
    <col min="14560" max="14560" width="26.7109375" style="1" customWidth="1"/>
    <col min="14561" max="14562" width="0" style="1" hidden="1" customWidth="1"/>
    <col min="14563" max="14569" width="8.5703125" style="1" customWidth="1"/>
    <col min="14570" max="14570" width="9.140625" style="1"/>
    <col min="14571" max="14571" width="9.85546875" style="1" customWidth="1"/>
    <col min="14572" max="14572" width="11.28515625" style="1" customWidth="1"/>
    <col min="14573" max="14573" width="12" style="1" customWidth="1"/>
    <col min="14574" max="14574" width="10.28515625" style="1" customWidth="1"/>
    <col min="14575" max="14576" width="10.140625" style="1" customWidth="1"/>
    <col min="14577" max="14577" width="12" style="1" customWidth="1"/>
    <col min="14578" max="14578" width="10.140625" style="1" customWidth="1"/>
    <col min="14579" max="14579" width="28.140625" style="1" bestFit="1" customWidth="1"/>
    <col min="14580" max="14580" width="9" style="1" bestFit="1" customWidth="1"/>
    <col min="14581" max="14585" width="9.140625" style="1"/>
    <col min="14586" max="14586" width="12" style="1" customWidth="1"/>
    <col min="14587" max="14587" width="11.7109375" style="1" customWidth="1"/>
    <col min="14588" max="14588" width="11.5703125" style="1" customWidth="1"/>
    <col min="14589" max="14589" width="9.42578125" style="1" customWidth="1"/>
    <col min="14590" max="14590" width="7.7109375" style="1" customWidth="1"/>
    <col min="14591" max="14591" width="8" style="1" customWidth="1"/>
    <col min="14592" max="14592" width="8.28515625" style="1" customWidth="1"/>
    <col min="14593" max="14593" width="9" style="1" customWidth="1"/>
    <col min="14594" max="14597" width="8" style="1" customWidth="1"/>
    <col min="14598" max="14598" width="1.5703125" style="1" customWidth="1"/>
    <col min="14599" max="14599" width="107.85546875" style="1" customWidth="1"/>
    <col min="14600" max="14601" width="12" style="1" customWidth="1"/>
    <col min="14602" max="14602" width="12.5703125" style="1" customWidth="1"/>
    <col min="14603" max="14604" width="12" style="1" customWidth="1"/>
    <col min="14605" max="14605" width="12.5703125" style="1" customWidth="1"/>
    <col min="14606" max="14607" width="12" style="1" customWidth="1"/>
    <col min="14608" max="14813" width="9.140625" style="1"/>
    <col min="14814" max="14814" width="11" style="1" customWidth="1"/>
    <col min="14815" max="14815" width="0.5703125" style="1" customWidth="1"/>
    <col min="14816" max="14816" width="26.7109375" style="1" customWidth="1"/>
    <col min="14817" max="14818" width="0" style="1" hidden="1" customWidth="1"/>
    <col min="14819" max="14825" width="8.5703125" style="1" customWidth="1"/>
    <col min="14826" max="14826" width="9.140625" style="1"/>
    <col min="14827" max="14827" width="9.85546875" style="1" customWidth="1"/>
    <col min="14828" max="14828" width="11.28515625" style="1" customWidth="1"/>
    <col min="14829" max="14829" width="12" style="1" customWidth="1"/>
    <col min="14830" max="14830" width="10.28515625" style="1" customWidth="1"/>
    <col min="14831" max="14832" width="10.140625" style="1" customWidth="1"/>
    <col min="14833" max="14833" width="12" style="1" customWidth="1"/>
    <col min="14834" max="14834" width="10.140625" style="1" customWidth="1"/>
    <col min="14835" max="14835" width="28.140625" style="1" bestFit="1" customWidth="1"/>
    <col min="14836" max="14836" width="9" style="1" bestFit="1" customWidth="1"/>
    <col min="14837" max="14841" width="9.140625" style="1"/>
    <col min="14842" max="14842" width="12" style="1" customWidth="1"/>
    <col min="14843" max="14843" width="11.7109375" style="1" customWidth="1"/>
    <col min="14844" max="14844" width="11.5703125" style="1" customWidth="1"/>
    <col min="14845" max="14845" width="9.42578125" style="1" customWidth="1"/>
    <col min="14846" max="14846" width="7.7109375" style="1" customWidth="1"/>
    <col min="14847" max="14847" width="8" style="1" customWidth="1"/>
    <col min="14848" max="14848" width="8.28515625" style="1" customWidth="1"/>
    <col min="14849" max="14849" width="9" style="1" customWidth="1"/>
    <col min="14850" max="14853" width="8" style="1" customWidth="1"/>
    <col min="14854" max="14854" width="1.5703125" style="1" customWidth="1"/>
    <col min="14855" max="14855" width="107.85546875" style="1" customWidth="1"/>
    <col min="14856" max="14857" width="12" style="1" customWidth="1"/>
    <col min="14858" max="14858" width="12.5703125" style="1" customWidth="1"/>
    <col min="14859" max="14860" width="12" style="1" customWidth="1"/>
    <col min="14861" max="14861" width="12.5703125" style="1" customWidth="1"/>
    <col min="14862" max="14863" width="12" style="1" customWidth="1"/>
    <col min="14864" max="15069" width="9.140625" style="1"/>
    <col min="15070" max="15070" width="11" style="1" customWidth="1"/>
    <col min="15071" max="15071" width="0.5703125" style="1" customWidth="1"/>
    <col min="15072" max="15072" width="26.7109375" style="1" customWidth="1"/>
    <col min="15073" max="15074" width="0" style="1" hidden="1" customWidth="1"/>
    <col min="15075" max="15081" width="8.5703125" style="1" customWidth="1"/>
    <col min="15082" max="15082" width="9.140625" style="1"/>
    <col min="15083" max="15083" width="9.85546875" style="1" customWidth="1"/>
    <col min="15084" max="15084" width="11.28515625" style="1" customWidth="1"/>
    <col min="15085" max="15085" width="12" style="1" customWidth="1"/>
    <col min="15086" max="15086" width="10.28515625" style="1" customWidth="1"/>
    <col min="15087" max="15088" width="10.140625" style="1" customWidth="1"/>
    <col min="15089" max="15089" width="12" style="1" customWidth="1"/>
    <col min="15090" max="15090" width="10.140625" style="1" customWidth="1"/>
    <col min="15091" max="15091" width="28.140625" style="1" bestFit="1" customWidth="1"/>
    <col min="15092" max="15092" width="9" style="1" bestFit="1" customWidth="1"/>
    <col min="15093" max="15097" width="9.140625" style="1"/>
    <col min="15098" max="15098" width="12" style="1" customWidth="1"/>
    <col min="15099" max="15099" width="11.7109375" style="1" customWidth="1"/>
    <col min="15100" max="15100" width="11.5703125" style="1" customWidth="1"/>
    <col min="15101" max="15101" width="9.42578125" style="1" customWidth="1"/>
    <col min="15102" max="15102" width="7.7109375" style="1" customWidth="1"/>
    <col min="15103" max="15103" width="8" style="1" customWidth="1"/>
    <col min="15104" max="15104" width="8.28515625" style="1" customWidth="1"/>
    <col min="15105" max="15105" width="9" style="1" customWidth="1"/>
    <col min="15106" max="15109" width="8" style="1" customWidth="1"/>
    <col min="15110" max="15110" width="1.5703125" style="1" customWidth="1"/>
    <col min="15111" max="15111" width="107.85546875" style="1" customWidth="1"/>
    <col min="15112" max="15113" width="12" style="1" customWidth="1"/>
    <col min="15114" max="15114" width="12.5703125" style="1" customWidth="1"/>
    <col min="15115" max="15116" width="12" style="1" customWidth="1"/>
    <col min="15117" max="15117" width="12.5703125" style="1" customWidth="1"/>
    <col min="15118" max="15119" width="12" style="1" customWidth="1"/>
    <col min="15120" max="15325" width="9.140625" style="1"/>
    <col min="15326" max="15326" width="11" style="1" customWidth="1"/>
    <col min="15327" max="15327" width="0.5703125" style="1" customWidth="1"/>
    <col min="15328" max="15328" width="26.7109375" style="1" customWidth="1"/>
    <col min="15329" max="15330" width="0" style="1" hidden="1" customWidth="1"/>
    <col min="15331" max="15337" width="8.5703125" style="1" customWidth="1"/>
    <col min="15338" max="15338" width="9.140625" style="1"/>
    <col min="15339" max="15339" width="9.85546875" style="1" customWidth="1"/>
    <col min="15340" max="15340" width="11.28515625" style="1" customWidth="1"/>
    <col min="15341" max="15341" width="12" style="1" customWidth="1"/>
    <col min="15342" max="15342" width="10.28515625" style="1" customWidth="1"/>
    <col min="15343" max="15344" width="10.140625" style="1" customWidth="1"/>
    <col min="15345" max="15345" width="12" style="1" customWidth="1"/>
    <col min="15346" max="15346" width="10.140625" style="1" customWidth="1"/>
    <col min="15347" max="15347" width="28.140625" style="1" bestFit="1" customWidth="1"/>
    <col min="15348" max="15348" width="9" style="1" bestFit="1" customWidth="1"/>
    <col min="15349" max="15353" width="9.140625" style="1"/>
    <col min="15354" max="15354" width="12" style="1" customWidth="1"/>
    <col min="15355" max="15355" width="11.7109375" style="1" customWidth="1"/>
    <col min="15356" max="15356" width="11.5703125" style="1" customWidth="1"/>
    <col min="15357" max="15357" width="9.42578125" style="1" customWidth="1"/>
    <col min="15358" max="15358" width="7.7109375" style="1" customWidth="1"/>
    <col min="15359" max="15359" width="8" style="1" customWidth="1"/>
    <col min="15360" max="15360" width="8.28515625" style="1" customWidth="1"/>
    <col min="15361" max="15361" width="9" style="1" customWidth="1"/>
    <col min="15362" max="15365" width="8" style="1" customWidth="1"/>
    <col min="15366" max="15366" width="1.5703125" style="1" customWidth="1"/>
    <col min="15367" max="15367" width="107.85546875" style="1" customWidth="1"/>
    <col min="15368" max="15369" width="12" style="1" customWidth="1"/>
    <col min="15370" max="15370" width="12.5703125" style="1" customWidth="1"/>
    <col min="15371" max="15372" width="12" style="1" customWidth="1"/>
    <col min="15373" max="15373" width="12.5703125" style="1" customWidth="1"/>
    <col min="15374" max="15375" width="12" style="1" customWidth="1"/>
    <col min="15376" max="15581" width="9.140625" style="1"/>
    <col min="15582" max="15582" width="11" style="1" customWidth="1"/>
    <col min="15583" max="15583" width="0.5703125" style="1" customWidth="1"/>
    <col min="15584" max="15584" width="26.7109375" style="1" customWidth="1"/>
    <col min="15585" max="15586" width="0" style="1" hidden="1" customWidth="1"/>
    <col min="15587" max="15593" width="8.5703125" style="1" customWidth="1"/>
    <col min="15594" max="15594" width="9.140625" style="1"/>
    <col min="15595" max="15595" width="9.85546875" style="1" customWidth="1"/>
    <col min="15596" max="15596" width="11.28515625" style="1" customWidth="1"/>
    <col min="15597" max="15597" width="12" style="1" customWidth="1"/>
    <col min="15598" max="15598" width="10.28515625" style="1" customWidth="1"/>
    <col min="15599" max="15600" width="10.140625" style="1" customWidth="1"/>
    <col min="15601" max="15601" width="12" style="1" customWidth="1"/>
    <col min="15602" max="15602" width="10.140625" style="1" customWidth="1"/>
    <col min="15603" max="15603" width="28.140625" style="1" bestFit="1" customWidth="1"/>
    <col min="15604" max="15604" width="9" style="1" bestFit="1" customWidth="1"/>
    <col min="15605" max="15609" width="9.140625" style="1"/>
    <col min="15610" max="15610" width="12" style="1" customWidth="1"/>
    <col min="15611" max="15611" width="11.7109375" style="1" customWidth="1"/>
    <col min="15612" max="15612" width="11.5703125" style="1" customWidth="1"/>
    <col min="15613" max="15613" width="9.42578125" style="1" customWidth="1"/>
    <col min="15614" max="15614" width="7.7109375" style="1" customWidth="1"/>
    <col min="15615" max="15615" width="8" style="1" customWidth="1"/>
    <col min="15616" max="15616" width="8.28515625" style="1" customWidth="1"/>
    <col min="15617" max="15617" width="9" style="1" customWidth="1"/>
    <col min="15618" max="15621" width="8" style="1" customWidth="1"/>
    <col min="15622" max="15622" width="1.5703125" style="1" customWidth="1"/>
    <col min="15623" max="15623" width="107.85546875" style="1" customWidth="1"/>
    <col min="15624" max="15625" width="12" style="1" customWidth="1"/>
    <col min="15626" max="15626" width="12.5703125" style="1" customWidth="1"/>
    <col min="15627" max="15628" width="12" style="1" customWidth="1"/>
    <col min="15629" max="15629" width="12.5703125" style="1" customWidth="1"/>
    <col min="15630" max="15631" width="12" style="1" customWidth="1"/>
    <col min="15632" max="15837" width="9.140625" style="1"/>
    <col min="15838" max="15838" width="11" style="1" customWidth="1"/>
    <col min="15839" max="15839" width="0.5703125" style="1" customWidth="1"/>
    <col min="15840" max="15840" width="26.7109375" style="1" customWidth="1"/>
    <col min="15841" max="15842" width="0" style="1" hidden="1" customWidth="1"/>
    <col min="15843" max="15849" width="8.5703125" style="1" customWidth="1"/>
    <col min="15850" max="15850" width="9.140625" style="1"/>
    <col min="15851" max="15851" width="9.85546875" style="1" customWidth="1"/>
    <col min="15852" max="15852" width="11.28515625" style="1" customWidth="1"/>
    <col min="15853" max="15853" width="12" style="1" customWidth="1"/>
    <col min="15854" max="15854" width="10.28515625" style="1" customWidth="1"/>
    <col min="15855" max="15856" width="10.140625" style="1" customWidth="1"/>
    <col min="15857" max="15857" width="12" style="1" customWidth="1"/>
    <col min="15858" max="15858" width="10.140625" style="1" customWidth="1"/>
    <col min="15859" max="15859" width="28.140625" style="1" bestFit="1" customWidth="1"/>
    <col min="15860" max="15860" width="9" style="1" bestFit="1" customWidth="1"/>
    <col min="15861" max="15865" width="9.140625" style="1"/>
    <col min="15866" max="15866" width="12" style="1" customWidth="1"/>
    <col min="15867" max="15867" width="11.7109375" style="1" customWidth="1"/>
    <col min="15868" max="15868" width="11.5703125" style="1" customWidth="1"/>
    <col min="15869" max="15869" width="9.42578125" style="1" customWidth="1"/>
    <col min="15870" max="15870" width="7.7109375" style="1" customWidth="1"/>
    <col min="15871" max="15871" width="8" style="1" customWidth="1"/>
    <col min="15872" max="15872" width="8.28515625" style="1" customWidth="1"/>
    <col min="15873" max="15873" width="9" style="1" customWidth="1"/>
    <col min="15874" max="15877" width="8" style="1" customWidth="1"/>
    <col min="15878" max="15878" width="1.5703125" style="1" customWidth="1"/>
    <col min="15879" max="15879" width="107.85546875" style="1" customWidth="1"/>
    <col min="15880" max="15881" width="12" style="1" customWidth="1"/>
    <col min="15882" max="15882" width="12.5703125" style="1" customWidth="1"/>
    <col min="15883" max="15884" width="12" style="1" customWidth="1"/>
    <col min="15885" max="15885" width="12.5703125" style="1" customWidth="1"/>
    <col min="15886" max="15887" width="12" style="1" customWidth="1"/>
    <col min="15888" max="16093" width="9.140625" style="1"/>
    <col min="16094" max="16094" width="11" style="1" customWidth="1"/>
    <col min="16095" max="16095" width="0.5703125" style="1" customWidth="1"/>
    <col min="16096" max="16096" width="26.7109375" style="1" customWidth="1"/>
    <col min="16097" max="16098" width="0" style="1" hidden="1" customWidth="1"/>
    <col min="16099" max="16105" width="8.5703125" style="1" customWidth="1"/>
    <col min="16106" max="16106" width="9.140625" style="1"/>
    <col min="16107" max="16107" width="9.85546875" style="1" customWidth="1"/>
    <col min="16108" max="16108" width="11.28515625" style="1" customWidth="1"/>
    <col min="16109" max="16109" width="12" style="1" customWidth="1"/>
    <col min="16110" max="16110" width="10.28515625" style="1" customWidth="1"/>
    <col min="16111" max="16112" width="10.140625" style="1" customWidth="1"/>
    <col min="16113" max="16113" width="12" style="1" customWidth="1"/>
    <col min="16114" max="16114" width="10.140625" style="1" customWidth="1"/>
    <col min="16115" max="16115" width="28.140625" style="1" bestFit="1" customWidth="1"/>
    <col min="16116" max="16116" width="9" style="1" bestFit="1" customWidth="1"/>
    <col min="16117" max="16121" width="9.140625" style="1"/>
    <col min="16122" max="16122" width="12" style="1" customWidth="1"/>
    <col min="16123" max="16123" width="11.7109375" style="1" customWidth="1"/>
    <col min="16124" max="16124" width="11.5703125" style="1" customWidth="1"/>
    <col min="16125" max="16125" width="9.42578125" style="1" customWidth="1"/>
    <col min="16126" max="16126" width="7.7109375" style="1" customWidth="1"/>
    <col min="16127" max="16127" width="8" style="1" customWidth="1"/>
    <col min="16128" max="16128" width="8.28515625" style="1" customWidth="1"/>
    <col min="16129" max="16129" width="9" style="1" customWidth="1"/>
    <col min="16130" max="16133" width="8" style="1" customWidth="1"/>
    <col min="16134" max="16134" width="1.5703125" style="1" customWidth="1"/>
    <col min="16135" max="16135" width="107.85546875" style="1" customWidth="1"/>
    <col min="16136" max="16137" width="12" style="1" customWidth="1"/>
    <col min="16138" max="16138" width="12.5703125" style="1" customWidth="1"/>
    <col min="16139" max="16140" width="12" style="1" customWidth="1"/>
    <col min="16141" max="16141" width="12.5703125" style="1" customWidth="1"/>
    <col min="16142" max="16143" width="12" style="1" customWidth="1"/>
    <col min="16144" max="16384" width="9.140625" style="1"/>
  </cols>
  <sheetData>
    <row r="1" spans="1:10" x14ac:dyDescent="0.2">
      <c r="J1" s="2">
        <f ca="1">NOW()</f>
        <v>41473.601035879627</v>
      </c>
    </row>
    <row r="2" spans="1:10" ht="18.75" customHeight="1" x14ac:dyDescent="0.3">
      <c r="A2" s="3" t="s">
        <v>73</v>
      </c>
      <c r="B2" s="4"/>
      <c r="C2" s="4"/>
      <c r="D2" s="4"/>
      <c r="E2" s="4"/>
      <c r="F2" s="4"/>
      <c r="G2" s="4"/>
      <c r="H2" s="4"/>
      <c r="I2" s="5" t="s">
        <v>1</v>
      </c>
      <c r="J2" s="6"/>
    </row>
    <row r="3" spans="1:10" ht="21.75" customHeight="1" x14ac:dyDescent="0.3">
      <c r="A3" s="3" t="s">
        <v>2</v>
      </c>
      <c r="B3" s="4"/>
      <c r="C3" s="4"/>
      <c r="D3" s="4"/>
      <c r="E3" s="4"/>
      <c r="F3" s="4"/>
      <c r="G3" s="4"/>
      <c r="H3" s="4"/>
      <c r="I3" s="6"/>
      <c r="J3" s="6"/>
    </row>
    <row r="4" spans="1:10" ht="18.75" customHeight="1" x14ac:dyDescent="0.3">
      <c r="A4" s="3" t="s">
        <v>3</v>
      </c>
      <c r="B4" s="4"/>
      <c r="C4" s="4"/>
      <c r="D4" s="4"/>
      <c r="E4" s="4"/>
      <c r="F4" s="4"/>
      <c r="G4" s="4"/>
      <c r="H4" s="4"/>
      <c r="I4" s="7"/>
      <c r="J4" s="7"/>
    </row>
    <row r="5" spans="1:10" x14ac:dyDescent="0.2">
      <c r="A5" s="8"/>
      <c r="I5" s="9" t="s">
        <v>4</v>
      </c>
      <c r="J5" s="10"/>
    </row>
    <row r="6" spans="1:10" s="8" customFormat="1" x14ac:dyDescent="0.2">
      <c r="A6" s="11" t="s">
        <v>5</v>
      </c>
      <c r="B6" s="12" t="s">
        <v>6</v>
      </c>
      <c r="C6" s="12" t="s">
        <v>7</v>
      </c>
      <c r="D6" s="12" t="s">
        <v>8</v>
      </c>
      <c r="E6" s="12">
        <v>2025</v>
      </c>
      <c r="F6" s="12">
        <v>2030</v>
      </c>
      <c r="G6" s="12">
        <v>2035</v>
      </c>
      <c r="H6" s="12">
        <v>2040</v>
      </c>
      <c r="I6" s="13" t="s">
        <v>9</v>
      </c>
      <c r="J6" s="14" t="s">
        <v>10</v>
      </c>
    </row>
    <row r="7" spans="1:10" x14ac:dyDescent="0.2">
      <c r="I7" s="15"/>
      <c r="J7" s="16"/>
    </row>
    <row r="8" spans="1:10" s="21" customFormat="1" x14ac:dyDescent="0.2">
      <c r="A8" s="56" t="s">
        <v>11</v>
      </c>
      <c r="B8" s="18">
        <v>266.70699999999999</v>
      </c>
      <c r="C8" s="18">
        <v>287.61700000000002</v>
      </c>
      <c r="D8" s="18">
        <v>298.11500000000001</v>
      </c>
      <c r="E8" s="18">
        <v>309.97899999999998</v>
      </c>
      <c r="F8" s="18">
        <v>318.25200000000001</v>
      </c>
      <c r="G8" s="18">
        <v>326.41000000000003</v>
      </c>
      <c r="H8" s="18">
        <v>339.88900000000001</v>
      </c>
      <c r="I8" s="19">
        <f>H8-B8</f>
        <v>73.182000000000016</v>
      </c>
      <c r="J8" s="20">
        <f>I8/B8</f>
        <v>0.27439099836149788</v>
      </c>
    </row>
    <row r="9" spans="1:10" s="35" customFormat="1" x14ac:dyDescent="0.2">
      <c r="A9" s="56" t="s">
        <v>62</v>
      </c>
      <c r="B9" s="18">
        <v>98.05</v>
      </c>
      <c r="C9" s="18">
        <v>105.69199999999999</v>
      </c>
      <c r="D9" s="18">
        <v>112.211</v>
      </c>
      <c r="E9" s="18">
        <v>117.33199999999999</v>
      </c>
      <c r="F9" s="18">
        <v>121.383</v>
      </c>
      <c r="G9" s="18">
        <v>124.417</v>
      </c>
      <c r="H9" s="18">
        <v>128.60499999999999</v>
      </c>
      <c r="I9" s="19">
        <f>H9-B9</f>
        <v>30.554999999999993</v>
      </c>
      <c r="J9" s="20">
        <f>I9/B9</f>
        <v>0.31162672106068323</v>
      </c>
    </row>
    <row r="10" spans="1:10" s="21" customFormat="1" x14ac:dyDescent="0.2">
      <c r="A10" s="56" t="s">
        <v>75</v>
      </c>
      <c r="B10" s="18">
        <v>68.131</v>
      </c>
      <c r="C10" s="18">
        <v>72.305999999999997</v>
      </c>
      <c r="D10" s="18">
        <v>76.977999999999994</v>
      </c>
      <c r="E10" s="18">
        <v>81.352000000000004</v>
      </c>
      <c r="F10" s="18">
        <v>84.716999999999999</v>
      </c>
      <c r="G10" s="18">
        <v>89.941000000000003</v>
      </c>
      <c r="H10" s="18">
        <v>94.89</v>
      </c>
      <c r="I10" s="19">
        <f>H10-B10</f>
        <v>26.759</v>
      </c>
      <c r="J10" s="20">
        <f>I10/B10</f>
        <v>0.3927580690141052</v>
      </c>
    </row>
    <row r="11" spans="1:10" x14ac:dyDescent="0.2">
      <c r="B11" s="24"/>
      <c r="C11" s="24"/>
      <c r="D11" s="24"/>
      <c r="E11" s="24"/>
      <c r="F11" s="24"/>
      <c r="G11" s="24"/>
      <c r="H11" s="24"/>
      <c r="I11" s="27"/>
      <c r="J11" s="28"/>
    </row>
    <row r="12" spans="1:10" s="8" customFormat="1" x14ac:dyDescent="0.2">
      <c r="A12" s="8" t="s">
        <v>63</v>
      </c>
      <c r="B12" s="26">
        <f t="shared" ref="B12:H12" si="0">SUM(B8:B10)</f>
        <v>432.88800000000003</v>
      </c>
      <c r="C12" s="26">
        <f t="shared" si="0"/>
        <v>465.61500000000001</v>
      </c>
      <c r="D12" s="26">
        <f t="shared" si="0"/>
        <v>487.30400000000003</v>
      </c>
      <c r="E12" s="26">
        <f t="shared" si="0"/>
        <v>508.66300000000001</v>
      </c>
      <c r="F12" s="26">
        <f t="shared" si="0"/>
        <v>524.35199999999998</v>
      </c>
      <c r="G12" s="26">
        <f t="shared" si="0"/>
        <v>540.76800000000003</v>
      </c>
      <c r="H12" s="26">
        <f t="shared" si="0"/>
        <v>563.38400000000001</v>
      </c>
      <c r="I12" s="31">
        <f>SUM(H12-B12)</f>
        <v>130.49599999999998</v>
      </c>
      <c r="J12" s="32">
        <f>I12/B12</f>
        <v>0.30145441777087834</v>
      </c>
    </row>
    <row r="13" spans="1:10" x14ac:dyDescent="0.2">
      <c r="B13" s="24"/>
      <c r="C13" s="24"/>
      <c r="D13" s="24"/>
      <c r="E13" s="24"/>
      <c r="F13" s="24"/>
      <c r="G13" s="24"/>
      <c r="H13" s="24"/>
      <c r="I13" s="27"/>
      <c r="J13" s="28"/>
    </row>
    <row r="14" spans="1:10" s="21" customFormat="1" x14ac:dyDescent="0.2">
      <c r="A14" s="56" t="s">
        <v>13</v>
      </c>
      <c r="B14" s="18">
        <v>361.03</v>
      </c>
      <c r="C14" s="18">
        <v>377.524</v>
      </c>
      <c r="D14" s="18">
        <v>396.95499999999998</v>
      </c>
      <c r="E14" s="18">
        <v>414.87299999999999</v>
      </c>
      <c r="F14" s="18">
        <v>434.767</v>
      </c>
      <c r="G14" s="18">
        <v>449.928</v>
      </c>
      <c r="H14" s="18">
        <v>460.161</v>
      </c>
      <c r="I14" s="19">
        <f t="shared" ref="I14:I20" si="1">H14-B14</f>
        <v>99.131000000000029</v>
      </c>
      <c r="J14" s="20">
        <f t="shared" ref="J14:J20" si="2">I14/B14</f>
        <v>0.2745782898928068</v>
      </c>
    </row>
    <row r="15" spans="1:10" s="8" customFormat="1" x14ac:dyDescent="0.2">
      <c r="A15" s="1" t="s">
        <v>77</v>
      </c>
      <c r="B15" s="24">
        <v>25.199000000000002</v>
      </c>
      <c r="C15" s="24">
        <v>26.504000000000001</v>
      </c>
      <c r="D15" s="24">
        <v>28.619</v>
      </c>
      <c r="E15" s="33">
        <v>30.271000000000001</v>
      </c>
      <c r="F15" s="33">
        <v>31.959</v>
      </c>
      <c r="G15" s="33">
        <v>33.701999999999998</v>
      </c>
      <c r="H15" s="33">
        <v>35.351999999999997</v>
      </c>
      <c r="I15" s="19">
        <f t="shared" si="1"/>
        <v>10.152999999999995</v>
      </c>
      <c r="J15" s="20">
        <f t="shared" si="2"/>
        <v>0.40291281400055534</v>
      </c>
    </row>
    <row r="16" spans="1:10" s="8" customFormat="1" x14ac:dyDescent="0.2">
      <c r="A16" s="1" t="s">
        <v>21</v>
      </c>
      <c r="B16" s="24">
        <v>22</v>
      </c>
      <c r="C16" s="24">
        <v>24.472999999999999</v>
      </c>
      <c r="D16" s="24">
        <v>25.741</v>
      </c>
      <c r="E16" s="33">
        <v>27.113</v>
      </c>
      <c r="F16" s="33">
        <v>28.760999999999999</v>
      </c>
      <c r="G16" s="33">
        <v>30.571000000000002</v>
      </c>
      <c r="H16" s="33">
        <v>32.332000000000001</v>
      </c>
      <c r="I16" s="19">
        <f t="shared" si="1"/>
        <v>10.332000000000001</v>
      </c>
      <c r="J16" s="20">
        <f t="shared" si="2"/>
        <v>0.46963636363636369</v>
      </c>
    </row>
    <row r="17" spans="1:10" s="25" customFormat="1" x14ac:dyDescent="0.2">
      <c r="A17" s="1" t="s">
        <v>18</v>
      </c>
      <c r="B17" s="23">
        <v>304.04199999999997</v>
      </c>
      <c r="C17" s="23">
        <v>323.36399999999998</v>
      </c>
      <c r="D17" s="23">
        <v>336.404</v>
      </c>
      <c r="E17" s="23">
        <v>348.60399999999998</v>
      </c>
      <c r="F17" s="23">
        <v>359.87799999999999</v>
      </c>
      <c r="G17" s="23">
        <v>370.14400000000001</v>
      </c>
      <c r="H17" s="23">
        <v>379.31700000000001</v>
      </c>
      <c r="I17" s="19">
        <f t="shared" si="1"/>
        <v>75.275000000000034</v>
      </c>
      <c r="J17" s="20">
        <f t="shared" si="2"/>
        <v>0.24758092631939022</v>
      </c>
    </row>
    <row r="18" spans="1:10" s="21" customFormat="1" x14ac:dyDescent="0.2">
      <c r="A18" s="56" t="s">
        <v>22</v>
      </c>
      <c r="B18" s="18">
        <v>386.10300000000001</v>
      </c>
      <c r="C18" s="18">
        <v>397.45499999999998</v>
      </c>
      <c r="D18" s="18">
        <v>413.72500000000002</v>
      </c>
      <c r="E18" s="18">
        <v>438.81200000000001</v>
      </c>
      <c r="F18" s="18">
        <v>461.41899999999998</v>
      </c>
      <c r="G18" s="18">
        <v>483.44099999999997</v>
      </c>
      <c r="H18" s="18">
        <v>505.27300000000002</v>
      </c>
      <c r="I18" s="19">
        <f t="shared" si="1"/>
        <v>119.17000000000002</v>
      </c>
      <c r="J18" s="20">
        <f t="shared" si="2"/>
        <v>0.30864821045161528</v>
      </c>
    </row>
    <row r="19" spans="1:10" s="21" customFormat="1" x14ac:dyDescent="0.2">
      <c r="A19" s="56" t="s">
        <v>27</v>
      </c>
      <c r="B19" s="18">
        <v>8.4120000000000008</v>
      </c>
      <c r="C19" s="18">
        <v>9.2279999999999998</v>
      </c>
      <c r="D19" s="18">
        <v>9.7479999999999993</v>
      </c>
      <c r="E19" s="18">
        <v>9.8979999999999997</v>
      </c>
      <c r="F19" s="18">
        <v>10.048</v>
      </c>
      <c r="G19" s="18">
        <v>10.198</v>
      </c>
      <c r="H19" s="18">
        <v>10.348000000000001</v>
      </c>
      <c r="I19" s="19">
        <f t="shared" si="1"/>
        <v>1.9359999999999999</v>
      </c>
      <c r="J19" s="20">
        <f t="shared" si="2"/>
        <v>0.23014740846409887</v>
      </c>
    </row>
    <row r="20" spans="1:10" s="21" customFormat="1" x14ac:dyDescent="0.2">
      <c r="A20" s="56" t="s">
        <v>24</v>
      </c>
      <c r="B20" s="18">
        <v>5.101</v>
      </c>
      <c r="C20" s="18">
        <v>5.5</v>
      </c>
      <c r="D20" s="18">
        <v>6.2</v>
      </c>
      <c r="E20" s="18">
        <v>6.9</v>
      </c>
      <c r="F20" s="18">
        <v>7.4</v>
      </c>
      <c r="G20" s="18">
        <v>7.7</v>
      </c>
      <c r="H20" s="18">
        <v>7.9</v>
      </c>
      <c r="I20" s="19">
        <f t="shared" si="1"/>
        <v>2.7990000000000004</v>
      </c>
      <c r="J20" s="20">
        <f t="shared" si="2"/>
        <v>0.54871593805136254</v>
      </c>
    </row>
    <row r="21" spans="1:10" s="21" customFormat="1" ht="12.75" customHeight="1" x14ac:dyDescent="0.2">
      <c r="B21" s="18"/>
      <c r="C21" s="18"/>
      <c r="D21" s="18"/>
      <c r="E21" s="18"/>
      <c r="F21" s="18"/>
      <c r="G21" s="18"/>
      <c r="H21" s="18"/>
      <c r="I21" s="19"/>
      <c r="J21" s="20"/>
    </row>
    <row r="22" spans="1:10" s="8" customFormat="1" ht="12.75" customHeight="1" x14ac:dyDescent="0.2">
      <c r="A22" s="8" t="s">
        <v>78</v>
      </c>
      <c r="B22" s="30">
        <f t="shared" ref="B22:H22" si="3">SUM(B14,B17,B18,B19,B20)</f>
        <v>1064.6880000000001</v>
      </c>
      <c r="C22" s="30">
        <f t="shared" si="3"/>
        <v>1113.0709999999999</v>
      </c>
      <c r="D22" s="30">
        <f t="shared" si="3"/>
        <v>1163.0319999999999</v>
      </c>
      <c r="E22" s="30">
        <f t="shared" si="3"/>
        <v>1219.087</v>
      </c>
      <c r="F22" s="30">
        <f t="shared" si="3"/>
        <v>1273.5119999999999</v>
      </c>
      <c r="G22" s="30">
        <f t="shared" si="3"/>
        <v>1321.4110000000001</v>
      </c>
      <c r="H22" s="30">
        <f t="shared" si="3"/>
        <v>1362.9990000000003</v>
      </c>
      <c r="I22" s="19">
        <f>H22-B22</f>
        <v>298.31100000000015</v>
      </c>
      <c r="J22" s="32">
        <f>I22/B22</f>
        <v>0.28018630810152845</v>
      </c>
    </row>
    <row r="23" spans="1:10" ht="12.75" customHeight="1" x14ac:dyDescent="0.2">
      <c r="B23" s="24"/>
      <c r="C23" s="24"/>
      <c r="D23" s="24"/>
      <c r="E23" s="24"/>
      <c r="F23" s="24"/>
      <c r="G23" s="24"/>
      <c r="H23" s="24"/>
      <c r="I23" s="27"/>
      <c r="J23" s="28"/>
    </row>
    <row r="24" spans="1:10" s="8" customFormat="1" ht="12.75" customHeight="1" x14ac:dyDescent="0.2">
      <c r="A24" s="1" t="s">
        <v>76</v>
      </c>
      <c r="B24" s="24">
        <v>104.583</v>
      </c>
      <c r="C24" s="24">
        <v>120.27200000000001</v>
      </c>
      <c r="D24" s="24">
        <v>135.648</v>
      </c>
      <c r="E24" s="24">
        <v>149.208</v>
      </c>
      <c r="F24" s="24">
        <v>157.333</v>
      </c>
      <c r="G24" s="24">
        <v>162.83500000000001</v>
      </c>
      <c r="H24" s="24">
        <v>165.274</v>
      </c>
      <c r="I24" s="31">
        <f t="shared" ref="I24:I31" si="4">H24-B24</f>
        <v>60.691000000000003</v>
      </c>
      <c r="J24" s="32">
        <f t="shared" ref="J24:J31" si="5">I24/B24</f>
        <v>0.58031420020462221</v>
      </c>
    </row>
    <row r="25" spans="1:10" s="35" customFormat="1" ht="12.75" customHeight="1" x14ac:dyDescent="0.2">
      <c r="A25" s="56" t="s">
        <v>74</v>
      </c>
      <c r="B25" s="18">
        <v>130.785</v>
      </c>
      <c r="C25" s="18">
        <v>148.51499999999999</v>
      </c>
      <c r="D25" s="18">
        <v>164.035</v>
      </c>
      <c r="E25" s="18">
        <v>177.892</v>
      </c>
      <c r="F25" s="18">
        <v>189.74</v>
      </c>
      <c r="G25" s="18">
        <v>199.68899999999999</v>
      </c>
      <c r="H25" s="18">
        <v>207.81</v>
      </c>
      <c r="I25" s="31">
        <f t="shared" si="4"/>
        <v>77.025000000000006</v>
      </c>
      <c r="J25" s="32">
        <f t="shared" si="5"/>
        <v>0.58894368620254622</v>
      </c>
    </row>
    <row r="26" spans="1:10" s="35" customFormat="1" ht="12.75" customHeight="1" x14ac:dyDescent="0.2">
      <c r="A26" s="56" t="s">
        <v>25</v>
      </c>
      <c r="B26" s="18">
        <v>12.526999999999999</v>
      </c>
      <c r="C26" s="18">
        <v>13.061</v>
      </c>
      <c r="D26" s="18">
        <v>14.25</v>
      </c>
      <c r="E26" s="18">
        <v>14.962</v>
      </c>
      <c r="F26" s="18">
        <v>15.673999999999999</v>
      </c>
      <c r="G26" s="18">
        <v>16.385999999999999</v>
      </c>
      <c r="H26" s="18">
        <v>17.097999999999999</v>
      </c>
      <c r="I26" s="31">
        <f t="shared" si="4"/>
        <v>4.5709999999999997</v>
      </c>
      <c r="J26" s="32">
        <f t="shared" si="5"/>
        <v>0.36489183363933902</v>
      </c>
    </row>
    <row r="27" spans="1:10" s="8" customFormat="1" ht="12.75" customHeight="1" x14ac:dyDescent="0.2">
      <c r="A27" s="1" t="s">
        <v>79</v>
      </c>
      <c r="B27" s="24">
        <v>4.5069999999999997</v>
      </c>
      <c r="C27" s="24">
        <v>4.5069999999999997</v>
      </c>
      <c r="D27" s="24">
        <v>5.0359999999999996</v>
      </c>
      <c r="E27" s="24">
        <v>5.0359999999999996</v>
      </c>
      <c r="F27" s="24">
        <v>5.0359999999999996</v>
      </c>
      <c r="G27" s="18">
        <v>5.0359999999999996</v>
      </c>
      <c r="H27" s="18">
        <v>5.0359999999999996</v>
      </c>
      <c r="I27" s="31">
        <f t="shared" si="4"/>
        <v>0.52899999999999991</v>
      </c>
      <c r="J27" s="32">
        <f t="shared" si="5"/>
        <v>0.11737297537164409</v>
      </c>
    </row>
    <row r="28" spans="1:10" s="21" customFormat="1" ht="12.75" customHeight="1" x14ac:dyDescent="0.2">
      <c r="A28" s="56" t="s">
        <v>67</v>
      </c>
      <c r="B28" s="18">
        <v>32.045999999999999</v>
      </c>
      <c r="C28" s="18">
        <v>34.298000000000002</v>
      </c>
      <c r="D28" s="18">
        <v>36.027000000000001</v>
      </c>
      <c r="E28" s="18">
        <v>37.374000000000002</v>
      </c>
      <c r="F28" s="18">
        <v>38.347999999999999</v>
      </c>
      <c r="G28" s="18">
        <v>39.322000000000003</v>
      </c>
      <c r="H28" s="18">
        <v>40.301000000000002</v>
      </c>
      <c r="I28" s="31">
        <f t="shared" si="4"/>
        <v>8.2550000000000026</v>
      </c>
      <c r="J28" s="32">
        <f t="shared" si="5"/>
        <v>0.25759845222492678</v>
      </c>
    </row>
    <row r="29" spans="1:10" s="21" customFormat="1" ht="12.75" customHeight="1" x14ac:dyDescent="0.2">
      <c r="A29" s="56" t="s">
        <v>30</v>
      </c>
      <c r="B29" s="18">
        <v>50.95</v>
      </c>
      <c r="C29" s="18">
        <v>57.527999999999999</v>
      </c>
      <c r="D29" s="18">
        <v>64.299000000000007</v>
      </c>
      <c r="E29" s="18">
        <v>70.832999999999998</v>
      </c>
      <c r="F29" s="18">
        <v>75.846999999999994</v>
      </c>
      <c r="G29" s="18">
        <v>80.876000000000005</v>
      </c>
      <c r="H29" s="18">
        <v>85.900999999999996</v>
      </c>
      <c r="I29" s="31">
        <f t="shared" si="4"/>
        <v>34.950999999999993</v>
      </c>
      <c r="J29" s="32">
        <f t="shared" si="5"/>
        <v>0.68598626104023541</v>
      </c>
    </row>
    <row r="30" spans="1:10" s="25" customFormat="1" ht="12.75" customHeight="1" x14ac:dyDescent="0.2">
      <c r="A30" s="1" t="s">
        <v>20</v>
      </c>
      <c r="B30" s="24">
        <v>84.8</v>
      </c>
      <c r="C30" s="24">
        <v>87.387</v>
      </c>
      <c r="D30" s="24">
        <v>92.64</v>
      </c>
      <c r="E30" s="24">
        <v>100.227</v>
      </c>
      <c r="F30" s="24">
        <v>107.58</v>
      </c>
      <c r="G30" s="24">
        <v>113.789</v>
      </c>
      <c r="H30" s="24">
        <v>119.45699999999999</v>
      </c>
      <c r="I30" s="31">
        <f t="shared" si="4"/>
        <v>34.656999999999996</v>
      </c>
      <c r="J30" s="32">
        <f t="shared" si="5"/>
        <v>0.40869103773584903</v>
      </c>
    </row>
    <row r="31" spans="1:10" s="56" customFormat="1" ht="12.75" customHeight="1" x14ac:dyDescent="0.2">
      <c r="A31" s="56" t="s">
        <v>80</v>
      </c>
      <c r="B31" s="18">
        <v>41.768999999999998</v>
      </c>
      <c r="C31" s="18">
        <v>49.673000000000002</v>
      </c>
      <c r="D31" s="18">
        <v>57.533000000000001</v>
      </c>
      <c r="E31" s="18">
        <v>65.472999999999999</v>
      </c>
      <c r="F31" s="18">
        <v>73.367000000000004</v>
      </c>
      <c r="G31" s="18">
        <v>80.539000000000001</v>
      </c>
      <c r="H31" s="18">
        <v>87.67</v>
      </c>
      <c r="I31" s="31">
        <f t="shared" si="4"/>
        <v>45.901000000000003</v>
      </c>
      <c r="J31" s="32">
        <f t="shared" si="5"/>
        <v>1.0989250401015107</v>
      </c>
    </row>
    <row r="32" spans="1:10" s="56" customFormat="1" ht="12.75" customHeight="1" x14ac:dyDescent="0.2">
      <c r="A32" s="21"/>
      <c r="B32" s="18"/>
      <c r="C32" s="18"/>
      <c r="D32" s="18"/>
      <c r="E32" s="18"/>
      <c r="F32" s="18"/>
      <c r="G32" s="18"/>
      <c r="H32" s="18"/>
      <c r="I32" s="19"/>
      <c r="J32" s="20"/>
    </row>
    <row r="33" spans="1:10" ht="12.75" customHeight="1" x14ac:dyDescent="0.2">
      <c r="A33" s="8" t="s">
        <v>69</v>
      </c>
      <c r="B33" s="26">
        <f t="shared" ref="B33:H33" si="6">SUM(B24:B31)</f>
        <v>461.96699999999998</v>
      </c>
      <c r="C33" s="26">
        <f t="shared" si="6"/>
        <v>515.24099999999999</v>
      </c>
      <c r="D33" s="26">
        <f t="shared" si="6"/>
        <v>569.46799999999996</v>
      </c>
      <c r="E33" s="26">
        <f t="shared" si="6"/>
        <v>621.005</v>
      </c>
      <c r="F33" s="26">
        <f t="shared" si="6"/>
        <v>662.92499999999995</v>
      </c>
      <c r="G33" s="26">
        <f t="shared" si="6"/>
        <v>698.47199999999998</v>
      </c>
      <c r="H33" s="26">
        <f t="shared" si="6"/>
        <v>728.54699999999991</v>
      </c>
      <c r="I33" s="31">
        <f>SUM(I24:I31)</f>
        <v>266.58</v>
      </c>
      <c r="J33" s="32">
        <f>I33/B33</f>
        <v>0.57705420517049921</v>
      </c>
    </row>
    <row r="34" spans="1:10" s="56" customFormat="1" ht="12.75" customHeight="1" x14ac:dyDescent="0.2">
      <c r="A34" s="21"/>
      <c r="B34" s="18"/>
      <c r="C34" s="18"/>
      <c r="D34" s="18"/>
      <c r="E34" s="18"/>
      <c r="F34" s="18"/>
      <c r="G34" s="18"/>
      <c r="H34" s="18"/>
      <c r="I34" s="19"/>
      <c r="J34" s="20"/>
    </row>
    <row r="35" spans="1:10" s="56" customFormat="1" ht="12.75" customHeight="1" x14ac:dyDescent="0.25">
      <c r="A35" s="1" t="s">
        <v>33</v>
      </c>
      <c r="B35" s="24">
        <v>202.31399999999999</v>
      </c>
      <c r="C35" s="24">
        <v>210.88800000000001</v>
      </c>
      <c r="D35" s="24">
        <v>217.78200000000001</v>
      </c>
      <c r="E35" s="24">
        <v>223.822</v>
      </c>
      <c r="F35" s="24">
        <v>229.37100000000001</v>
      </c>
      <c r="G35" s="24">
        <v>234.33199999999999</v>
      </c>
      <c r="H35" s="24">
        <v>234.33199999999999</v>
      </c>
      <c r="I35" s="37">
        <f>H35-B35</f>
        <v>32.018000000000001</v>
      </c>
      <c r="J35" s="38">
        <f>I35/B35</f>
        <v>0.15825894401771504</v>
      </c>
    </row>
    <row r="36" spans="1:10" s="56" customFormat="1" ht="12.75" customHeight="1" x14ac:dyDescent="0.25">
      <c r="A36" s="1" t="s">
        <v>34</v>
      </c>
      <c r="B36" s="24">
        <v>61.591999999999999</v>
      </c>
      <c r="C36" s="24">
        <v>65.691000000000003</v>
      </c>
      <c r="D36" s="24">
        <v>69.614000000000004</v>
      </c>
      <c r="E36" s="24">
        <v>73.417000000000002</v>
      </c>
      <c r="F36" s="24">
        <v>76.111000000000004</v>
      </c>
      <c r="G36" s="24">
        <v>78.72</v>
      </c>
      <c r="H36" s="24">
        <v>81.463999999999999</v>
      </c>
      <c r="I36" s="37">
        <f>H36-B36</f>
        <v>19.872</v>
      </c>
      <c r="J36" s="38">
        <f>I36/B36</f>
        <v>0.32263930380568906</v>
      </c>
    </row>
    <row r="37" spans="1:10" s="56" customFormat="1" ht="12.75" customHeight="1" x14ac:dyDescent="0.25">
      <c r="A37" s="1" t="s">
        <v>35</v>
      </c>
      <c r="B37" s="24">
        <v>107.502</v>
      </c>
      <c r="C37" s="24">
        <v>117.7</v>
      </c>
      <c r="D37" s="24">
        <v>125.6</v>
      </c>
      <c r="E37" s="24">
        <v>132.18199999999999</v>
      </c>
      <c r="F37" s="24">
        <v>135.48599999999999</v>
      </c>
      <c r="G37" s="24">
        <v>137.773</v>
      </c>
      <c r="H37" s="24">
        <v>137.773</v>
      </c>
      <c r="I37" s="37">
        <f>H37-B37</f>
        <v>30.271000000000001</v>
      </c>
      <c r="J37" s="38">
        <f>I37/B37</f>
        <v>0.28158545887518371</v>
      </c>
    </row>
    <row r="38" spans="1:10" s="56" customFormat="1" ht="12.75" customHeight="1" x14ac:dyDescent="0.25">
      <c r="A38" s="21"/>
      <c r="B38" s="18"/>
      <c r="C38" s="18"/>
      <c r="D38" s="18"/>
      <c r="E38" s="18"/>
      <c r="F38" s="18"/>
      <c r="G38" s="18"/>
      <c r="H38" s="18"/>
      <c r="I38" s="65"/>
      <c r="J38" s="66"/>
    </row>
    <row r="39" spans="1:10" s="56" customFormat="1" ht="12.75" customHeight="1" x14ac:dyDescent="0.25">
      <c r="A39" s="8" t="s">
        <v>36</v>
      </c>
      <c r="B39" s="22">
        <f t="shared" ref="B39:H39" si="7">SUM(B35:B37)</f>
        <v>371.40800000000002</v>
      </c>
      <c r="C39" s="22">
        <f t="shared" si="7"/>
        <v>394.279</v>
      </c>
      <c r="D39" s="22">
        <f t="shared" si="7"/>
        <v>412.99599999999998</v>
      </c>
      <c r="E39" s="22">
        <f t="shared" si="7"/>
        <v>429.42100000000005</v>
      </c>
      <c r="F39" s="22">
        <f t="shared" si="7"/>
        <v>440.96800000000002</v>
      </c>
      <c r="G39" s="22">
        <f t="shared" si="7"/>
        <v>450.82500000000005</v>
      </c>
      <c r="H39" s="22">
        <f t="shared" si="7"/>
        <v>453.56899999999996</v>
      </c>
      <c r="I39" s="65">
        <f>SUM(H39-B39)</f>
        <v>82.160999999999945</v>
      </c>
      <c r="J39" s="66">
        <f>SUM(I39/B39)</f>
        <v>0.22121494421229468</v>
      </c>
    </row>
    <row r="40" spans="1:10" s="56" customFormat="1" ht="12.75" customHeight="1" x14ac:dyDescent="0.2">
      <c r="A40" s="8" t="s">
        <v>37</v>
      </c>
      <c r="B40" s="18"/>
      <c r="C40" s="18"/>
      <c r="D40" s="18"/>
      <c r="E40" s="18"/>
      <c r="F40" s="18"/>
      <c r="G40" s="18"/>
      <c r="H40" s="18"/>
      <c r="I40" s="19"/>
      <c r="J40" s="20"/>
    </row>
    <row r="41" spans="1:10" s="56" customFormat="1" ht="12.75" customHeight="1" x14ac:dyDescent="0.2">
      <c r="A41" s="21"/>
      <c r="B41" s="18"/>
      <c r="C41" s="18"/>
      <c r="D41" s="18"/>
      <c r="E41" s="18"/>
      <c r="F41" s="18"/>
      <c r="G41" s="18"/>
      <c r="H41" s="18"/>
      <c r="I41" s="19"/>
      <c r="J41" s="20"/>
    </row>
    <row r="42" spans="1:10" s="56" customFormat="1" ht="12.75" customHeight="1" x14ac:dyDescent="0.2">
      <c r="A42" s="1" t="s">
        <v>38</v>
      </c>
      <c r="B42" s="18">
        <v>8.3729999999999993</v>
      </c>
      <c r="C42" s="18">
        <v>9.8079999999999998</v>
      </c>
      <c r="D42" s="18">
        <v>11.237</v>
      </c>
      <c r="E42" s="18">
        <v>12.808</v>
      </c>
      <c r="F42" s="18">
        <v>14.366</v>
      </c>
      <c r="G42" s="18">
        <v>15.760999999999999</v>
      </c>
      <c r="H42" s="18">
        <v>17.141999999999999</v>
      </c>
      <c r="I42" s="19">
        <f>SUM(H42-B42)</f>
        <v>8.7690000000000001</v>
      </c>
      <c r="J42" s="20">
        <f>SUM(I42/B42)</f>
        <v>1.0472948763883914</v>
      </c>
    </row>
    <row r="43" spans="1:10" s="56" customFormat="1" ht="12.75" customHeight="1" x14ac:dyDescent="0.2">
      <c r="A43" s="1" t="s">
        <v>39</v>
      </c>
      <c r="B43" s="18">
        <v>41.948</v>
      </c>
      <c r="C43" s="18">
        <v>49.527000000000001</v>
      </c>
      <c r="D43" s="18">
        <v>57.076000000000001</v>
      </c>
      <c r="E43" s="18">
        <v>64.984999999999999</v>
      </c>
      <c r="F43" s="18">
        <v>72.87</v>
      </c>
      <c r="G43" s="18">
        <v>79.510999999999996</v>
      </c>
      <c r="H43" s="18">
        <v>86.125</v>
      </c>
      <c r="I43" s="19">
        <f>SUM(H43-B43)</f>
        <v>44.177</v>
      </c>
      <c r="J43" s="20">
        <f>SUM(I43/B43)</f>
        <v>1.0531372175073901</v>
      </c>
    </row>
    <row r="44" spans="1:10" s="56" customFormat="1" ht="12.75" customHeight="1" x14ac:dyDescent="0.2">
      <c r="A44" s="58" t="s">
        <v>40</v>
      </c>
      <c r="B44" s="67">
        <v>32.823999999999998</v>
      </c>
      <c r="C44" s="67">
        <v>37.503</v>
      </c>
      <c r="D44" s="67">
        <v>42.152999999999999</v>
      </c>
      <c r="E44" s="67">
        <v>46.116999999999997</v>
      </c>
      <c r="F44" s="67">
        <v>50.057000000000002</v>
      </c>
      <c r="G44" s="67">
        <v>52.825000000000003</v>
      </c>
      <c r="H44" s="67">
        <v>55.567</v>
      </c>
      <c r="I44" s="19">
        <f>SUM(H44-B44)</f>
        <v>22.743000000000002</v>
      </c>
      <c r="J44" s="20">
        <f>SUM(I44/B44)</f>
        <v>0.69287716305142588</v>
      </c>
    </row>
    <row r="45" spans="1:10" s="56" customFormat="1" ht="12.75" customHeight="1" x14ac:dyDescent="0.2">
      <c r="A45" s="1" t="s">
        <v>41</v>
      </c>
      <c r="B45" s="18">
        <v>9.5069999999999997</v>
      </c>
      <c r="C45" s="18">
        <v>10.239000000000001</v>
      </c>
      <c r="D45" s="18">
        <v>10.968999999999999</v>
      </c>
      <c r="E45" s="18">
        <v>11.760999999999999</v>
      </c>
      <c r="F45" s="18">
        <v>12.547000000000001</v>
      </c>
      <c r="G45" s="18">
        <v>13.147</v>
      </c>
      <c r="H45" s="18">
        <v>13.739000000000001</v>
      </c>
      <c r="I45" s="19">
        <f>SUM(H45-B45)</f>
        <v>4.2320000000000011</v>
      </c>
      <c r="J45" s="20">
        <f>SUM(I45/B45)</f>
        <v>0.44514568212895772</v>
      </c>
    </row>
    <row r="46" spans="1:10" s="56" customFormat="1" ht="12.75" customHeight="1" x14ac:dyDescent="0.25">
      <c r="A46" s="8"/>
      <c r="B46" s="68"/>
      <c r="C46" s="68"/>
      <c r="D46" s="68"/>
      <c r="E46" s="68"/>
      <c r="F46" s="68"/>
      <c r="G46" s="68"/>
      <c r="H46" s="68"/>
      <c r="I46" s="65"/>
      <c r="J46" s="66"/>
    </row>
    <row r="47" spans="1:10" s="56" customFormat="1" ht="12.75" customHeight="1" x14ac:dyDescent="0.25">
      <c r="A47" s="8" t="s">
        <v>36</v>
      </c>
      <c r="B47" s="69">
        <f t="shared" ref="B47:H47" si="8">SUM(B42,B44,B45)</f>
        <v>50.703999999999994</v>
      </c>
      <c r="C47" s="69">
        <f t="shared" si="8"/>
        <v>57.55</v>
      </c>
      <c r="D47" s="69">
        <f t="shared" si="8"/>
        <v>64.358999999999995</v>
      </c>
      <c r="E47" s="69">
        <f t="shared" si="8"/>
        <v>70.685999999999993</v>
      </c>
      <c r="F47" s="69">
        <f t="shared" si="8"/>
        <v>76.97</v>
      </c>
      <c r="G47" s="69">
        <f t="shared" si="8"/>
        <v>81.733000000000004</v>
      </c>
      <c r="H47" s="69">
        <f t="shared" si="8"/>
        <v>86.448000000000008</v>
      </c>
      <c r="I47" s="65">
        <f>SUM(H47-B47)</f>
        <v>35.744000000000014</v>
      </c>
      <c r="J47" s="66">
        <f>SUM(I47/B47)</f>
        <v>0.70495424424108588</v>
      </c>
    </row>
    <row r="48" spans="1:10" s="56" customFormat="1" ht="12.75" customHeight="1" x14ac:dyDescent="0.25">
      <c r="A48" s="8" t="s">
        <v>42</v>
      </c>
      <c r="B48" s="68"/>
      <c r="C48" s="68"/>
      <c r="D48" s="68"/>
      <c r="E48" s="68"/>
      <c r="F48" s="68"/>
      <c r="G48" s="68"/>
      <c r="H48" s="68"/>
      <c r="I48" s="65"/>
      <c r="J48" s="66"/>
    </row>
    <row r="49" spans="1:10" s="56" customFormat="1" ht="12.75" customHeight="1" x14ac:dyDescent="0.25">
      <c r="A49" s="8"/>
      <c r="B49" s="68"/>
      <c r="C49" s="68"/>
      <c r="D49" s="68"/>
      <c r="E49" s="68"/>
      <c r="F49" s="68"/>
      <c r="G49" s="68"/>
      <c r="H49" s="68"/>
      <c r="I49" s="65"/>
      <c r="J49" s="66"/>
    </row>
    <row r="50" spans="1:10" s="56" customFormat="1" ht="12.75" customHeight="1" x14ac:dyDescent="0.2">
      <c r="A50" s="1" t="s">
        <v>43</v>
      </c>
      <c r="B50" s="24">
        <v>38.869999999999997</v>
      </c>
      <c r="C50" s="24">
        <v>44.442999999999998</v>
      </c>
      <c r="D50" s="24">
        <v>49.351999999999997</v>
      </c>
      <c r="E50" s="24">
        <v>53.96</v>
      </c>
      <c r="F50" s="24">
        <v>58.143000000000001</v>
      </c>
      <c r="G50" s="24">
        <v>62.326000000000001</v>
      </c>
      <c r="H50" s="24">
        <v>66.509</v>
      </c>
      <c r="I50" s="31">
        <f>H50-B50</f>
        <v>27.639000000000003</v>
      </c>
      <c r="J50" s="32">
        <f>I50/B50</f>
        <v>0.71106251607923865</v>
      </c>
    </row>
    <row r="51" spans="1:10" s="56" customFormat="1" ht="12.75" customHeight="1" x14ac:dyDescent="0.2">
      <c r="A51" s="1" t="s">
        <v>44</v>
      </c>
      <c r="B51" s="24">
        <v>5.5069999999999997</v>
      </c>
      <c r="C51" s="24">
        <v>5.7789999999999999</v>
      </c>
      <c r="D51" s="24">
        <v>5.9790000000000001</v>
      </c>
      <c r="E51" s="24">
        <v>6.15</v>
      </c>
      <c r="F51" s="24">
        <v>6.3220000000000001</v>
      </c>
      <c r="G51" s="24">
        <v>6.4749999999999996</v>
      </c>
      <c r="H51" s="24">
        <v>6.6310000000000002</v>
      </c>
      <c r="I51" s="31">
        <f>H51-B51</f>
        <v>1.1240000000000006</v>
      </c>
      <c r="J51" s="32">
        <f>I51/B51</f>
        <v>0.20410386780461243</v>
      </c>
    </row>
    <row r="52" spans="1:10" s="56" customFormat="1" ht="12.75" customHeight="1" x14ac:dyDescent="0.2">
      <c r="A52" s="1" t="s">
        <v>45</v>
      </c>
      <c r="B52" s="24">
        <v>23.658000000000001</v>
      </c>
      <c r="C52" s="24">
        <v>25.337</v>
      </c>
      <c r="D52" s="24">
        <v>26.954000000000001</v>
      </c>
      <c r="E52" s="24">
        <v>28.616</v>
      </c>
      <c r="F52" s="24">
        <v>30.271999999999998</v>
      </c>
      <c r="G52" s="24">
        <v>32.027999999999999</v>
      </c>
      <c r="H52" s="24">
        <v>33.801000000000002</v>
      </c>
      <c r="I52" s="31">
        <f>H52-B52</f>
        <v>10.143000000000001</v>
      </c>
      <c r="J52" s="32">
        <f>I52/B52</f>
        <v>0.42873446614253108</v>
      </c>
    </row>
    <row r="53" spans="1:10" s="56" customFormat="1" ht="12.75" customHeight="1" x14ac:dyDescent="0.2">
      <c r="A53" s="1" t="s">
        <v>46</v>
      </c>
      <c r="B53" s="24">
        <v>19.931000000000001</v>
      </c>
      <c r="C53" s="24">
        <v>23.599</v>
      </c>
      <c r="D53" s="24">
        <v>26.085000000000001</v>
      </c>
      <c r="E53" s="24">
        <v>28.632999999999999</v>
      </c>
      <c r="F53" s="24">
        <v>31.024999999999999</v>
      </c>
      <c r="G53" s="24">
        <v>33.418999999999997</v>
      </c>
      <c r="H53" s="24">
        <v>35.74</v>
      </c>
      <c r="I53" s="31">
        <f>H53-B53</f>
        <v>15.809000000000001</v>
      </c>
      <c r="J53" s="32">
        <f>I53/B53</f>
        <v>0.79318649340223768</v>
      </c>
    </row>
    <row r="54" spans="1:10" s="56" customFormat="1" ht="12.75" customHeight="1" x14ac:dyDescent="0.25">
      <c r="A54" s="8"/>
      <c r="B54" s="18"/>
      <c r="C54" s="18"/>
      <c r="D54" s="18"/>
      <c r="E54" s="18"/>
      <c r="F54" s="18"/>
      <c r="G54" s="18"/>
      <c r="H54" s="18"/>
      <c r="I54" s="65"/>
      <c r="J54" s="66"/>
    </row>
    <row r="55" spans="1:10" s="56" customFormat="1" ht="12.75" customHeight="1" x14ac:dyDescent="0.2">
      <c r="A55" s="8" t="s">
        <v>47</v>
      </c>
      <c r="B55" s="22">
        <f t="shared" ref="B55:H55" si="9">SUM(B50:B53)</f>
        <v>87.965999999999994</v>
      </c>
      <c r="C55" s="22">
        <f t="shared" si="9"/>
        <v>99.158000000000001</v>
      </c>
      <c r="D55" s="22">
        <f t="shared" si="9"/>
        <v>108.37</v>
      </c>
      <c r="E55" s="22">
        <f t="shared" si="9"/>
        <v>117.35899999999999</v>
      </c>
      <c r="F55" s="22">
        <f t="shared" si="9"/>
        <v>125.762</v>
      </c>
      <c r="G55" s="22">
        <f t="shared" si="9"/>
        <v>134.24799999999999</v>
      </c>
      <c r="H55" s="22">
        <f t="shared" si="9"/>
        <v>142.68100000000001</v>
      </c>
      <c r="I55" s="19">
        <f>SUM(H55-B55)</f>
        <v>54.715000000000018</v>
      </c>
      <c r="J55" s="20">
        <f>SUM(I55/B55)</f>
        <v>0.62200168246822662</v>
      </c>
    </row>
    <row r="56" spans="1:10" s="56" customFormat="1" ht="12.75" customHeight="1" x14ac:dyDescent="0.2">
      <c r="A56" s="8" t="s">
        <v>48</v>
      </c>
      <c r="B56" s="18"/>
      <c r="C56" s="18"/>
      <c r="D56" s="18"/>
      <c r="E56" s="18"/>
      <c r="F56" s="18"/>
      <c r="G56" s="18"/>
      <c r="H56" s="18"/>
      <c r="I56" s="19"/>
      <c r="J56" s="20"/>
    </row>
    <row r="57" spans="1:10" ht="12.75" customHeight="1" x14ac:dyDescent="0.2">
      <c r="A57" s="8"/>
      <c r="B57" s="26"/>
      <c r="C57" s="26"/>
      <c r="D57" s="26"/>
      <c r="E57" s="26"/>
      <c r="F57" s="26"/>
      <c r="G57" s="26"/>
      <c r="H57" s="26"/>
      <c r="I57" s="31"/>
      <c r="J57" s="32"/>
    </row>
    <row r="58" spans="1:10" ht="12.75" customHeight="1" x14ac:dyDescent="0.2">
      <c r="A58" s="8" t="s">
        <v>81</v>
      </c>
      <c r="B58" s="30">
        <f t="shared" ref="B58:H58" si="10">SUM(B9+B10+B18+B19+B20+B24+B25+B26+B27+B31)</f>
        <v>859.96799999999996</v>
      </c>
      <c r="C58" s="30">
        <f t="shared" si="10"/>
        <v>926.20899999999995</v>
      </c>
      <c r="D58" s="30">
        <f t="shared" si="10"/>
        <v>995.36400000000003</v>
      </c>
      <c r="E58" s="30">
        <f t="shared" si="10"/>
        <v>1066.865</v>
      </c>
      <c r="F58" s="30">
        <f t="shared" si="10"/>
        <v>1126.117</v>
      </c>
      <c r="G58" s="30">
        <f t="shared" si="10"/>
        <v>1180.182</v>
      </c>
      <c r="H58" s="30">
        <f t="shared" si="10"/>
        <v>1229.904</v>
      </c>
      <c r="I58" s="31">
        <f>SUM(I9+I10+I18+I19+I20+I24+I25+I26+I27+I31)</f>
        <v>369.93600000000009</v>
      </c>
      <c r="J58" s="32">
        <f>I58/B58</f>
        <v>0.43017414601473558</v>
      </c>
    </row>
    <row r="59" spans="1:10" ht="12.75" customHeight="1" x14ac:dyDescent="0.2">
      <c r="A59" s="8"/>
      <c r="B59" s="26"/>
      <c r="C59" s="26"/>
      <c r="D59" s="26"/>
      <c r="E59" s="26"/>
      <c r="F59" s="26"/>
      <c r="G59" s="26"/>
      <c r="H59" s="26"/>
      <c r="I59" s="31"/>
      <c r="J59" s="32"/>
    </row>
    <row r="60" spans="1:10" ht="12.75" customHeight="1" x14ac:dyDescent="0.2">
      <c r="A60" s="8" t="s">
        <v>82</v>
      </c>
      <c r="B60" s="30">
        <f t="shared" ref="B60:H60" si="11">SUM(B14+B17+B28+B29+B30)</f>
        <v>832.86799999999994</v>
      </c>
      <c r="C60" s="30">
        <f t="shared" si="11"/>
        <v>880.10099999999989</v>
      </c>
      <c r="D60" s="30">
        <f t="shared" si="11"/>
        <v>926.32499999999993</v>
      </c>
      <c r="E60" s="30">
        <f t="shared" si="11"/>
        <v>971.91099999999994</v>
      </c>
      <c r="F60" s="30">
        <f t="shared" si="11"/>
        <v>1016.42</v>
      </c>
      <c r="G60" s="30">
        <f t="shared" si="11"/>
        <v>1054.059</v>
      </c>
      <c r="H60" s="30">
        <f t="shared" si="11"/>
        <v>1085.1370000000002</v>
      </c>
      <c r="I60" s="31">
        <f>SUM(I14+I17+I28+I29+I30)</f>
        <v>252.26900000000006</v>
      </c>
      <c r="J60" s="32">
        <f>I60/B60</f>
        <v>0.30289193485642391</v>
      </c>
    </row>
    <row r="61" spans="1:10" ht="12.75" customHeight="1" x14ac:dyDescent="0.2">
      <c r="B61" s="24"/>
      <c r="C61" s="24"/>
      <c r="D61" s="24"/>
      <c r="E61" s="24"/>
      <c r="F61" s="24"/>
      <c r="G61" s="24"/>
      <c r="H61" s="24"/>
      <c r="I61" s="27"/>
      <c r="J61" s="28"/>
    </row>
    <row r="62" spans="1:10" s="8" customFormat="1" ht="12.75" customHeight="1" x14ac:dyDescent="0.2">
      <c r="A62" s="8" t="s">
        <v>51</v>
      </c>
      <c r="B62" s="30">
        <f t="shared" ref="B62:H62" si="12">SUM(B8,B9,B10,B14,B17,B18,B19,B20,B24,B25,B26,B27,B28,B29,B30,B31)</f>
        <v>1959.5430000000006</v>
      </c>
      <c r="C62" s="30">
        <f t="shared" si="12"/>
        <v>2093.9269999999997</v>
      </c>
      <c r="D62" s="30">
        <f t="shared" si="12"/>
        <v>2219.8040000000001</v>
      </c>
      <c r="E62" s="30">
        <f t="shared" si="12"/>
        <v>2348.7550000000001</v>
      </c>
      <c r="F62" s="30">
        <f t="shared" si="12"/>
        <v>2460.7890000000002</v>
      </c>
      <c r="G62" s="30">
        <f t="shared" si="12"/>
        <v>2560.6510000000012</v>
      </c>
      <c r="H62" s="30">
        <f t="shared" si="12"/>
        <v>2654.93</v>
      </c>
      <c r="I62" s="46">
        <f>SUM(H62-B62)</f>
        <v>695.38699999999926</v>
      </c>
      <c r="J62" s="47">
        <f>I62/B62</f>
        <v>0.35487202883529428</v>
      </c>
    </row>
    <row r="63" spans="1:10" ht="12.75" customHeight="1" x14ac:dyDescent="0.2">
      <c r="B63" s="24"/>
      <c r="C63" s="24"/>
      <c r="D63" s="24"/>
      <c r="E63" s="24"/>
      <c r="F63" s="24"/>
      <c r="G63" s="24"/>
      <c r="H63" s="24"/>
      <c r="I63" s="27"/>
      <c r="J63" s="16"/>
    </row>
    <row r="64" spans="1:10" ht="12.75" customHeight="1" x14ac:dyDescent="0.2">
      <c r="A64" s="8" t="s">
        <v>52</v>
      </c>
      <c r="B64" s="30">
        <f t="shared" ref="B64:H64" si="13">SUM(B8,B9,B10,B14,B17,B18,B19,B20,B24,B25,B26,B27,B28,B29,B30,B31,B35,B36,B37,B42,B44,B45,B50,B51,B52,B53)</f>
        <v>2469.6210000000005</v>
      </c>
      <c r="C64" s="30">
        <f t="shared" si="13"/>
        <v>2644.9139999999998</v>
      </c>
      <c r="D64" s="30">
        <f t="shared" si="13"/>
        <v>2805.529</v>
      </c>
      <c r="E64" s="30">
        <f t="shared" si="13"/>
        <v>2966.221</v>
      </c>
      <c r="F64" s="30">
        <f t="shared" si="13"/>
        <v>3104.489</v>
      </c>
      <c r="G64" s="30">
        <f t="shared" si="13"/>
        <v>3227.4570000000003</v>
      </c>
      <c r="H64" s="30">
        <f t="shared" si="13"/>
        <v>3337.6279999999992</v>
      </c>
      <c r="I64" s="46">
        <f>SUM(H64-B64)</f>
        <v>868.0069999999987</v>
      </c>
      <c r="J64" s="47">
        <f>I64/B64</f>
        <v>0.3514737686470914</v>
      </c>
    </row>
    <row r="65" spans="1:9" s="44" customFormat="1" ht="12.75" customHeight="1" x14ac:dyDescent="0.15">
      <c r="A65" s="44" t="s">
        <v>53</v>
      </c>
      <c r="I65" s="63"/>
    </row>
    <row r="66" spans="1:9" s="44" customFormat="1" ht="12.75" customHeight="1" x14ac:dyDescent="0.15">
      <c r="A66" s="44" t="s">
        <v>70</v>
      </c>
      <c r="I66" s="63"/>
    </row>
    <row r="67" spans="1:9" s="44" customFormat="1" ht="12.75" customHeight="1" x14ac:dyDescent="0.15">
      <c r="A67" s="44" t="s">
        <v>83</v>
      </c>
      <c r="I67" s="63"/>
    </row>
    <row r="68" spans="1:9" s="44" customFormat="1" ht="12.75" customHeight="1" x14ac:dyDescent="0.15">
      <c r="A68" s="44" t="s">
        <v>56</v>
      </c>
      <c r="I68" s="63"/>
    </row>
    <row r="69" spans="1:9" s="44" customFormat="1" ht="12.75" customHeight="1" x14ac:dyDescent="0.15">
      <c r="A69" s="44" t="s">
        <v>57</v>
      </c>
      <c r="I69" s="63"/>
    </row>
    <row r="70" spans="1:9" s="44" customFormat="1" ht="12.75" customHeight="1" x14ac:dyDescent="0.15">
      <c r="A70" s="44" t="s">
        <v>58</v>
      </c>
      <c r="I70" s="63"/>
    </row>
    <row r="71" spans="1:9" s="44" customFormat="1" x14ac:dyDescent="0.2">
      <c r="B71" s="18"/>
      <c r="C71" s="18"/>
      <c r="D71" s="18"/>
      <c r="E71" s="18"/>
      <c r="F71" s="18"/>
      <c r="G71" s="18"/>
      <c r="H71" s="18"/>
      <c r="I71" s="63"/>
    </row>
    <row r="72" spans="1:9" s="44" customFormat="1" x14ac:dyDescent="0.2">
      <c r="A72" s="1"/>
      <c r="B72" s="18"/>
      <c r="C72" s="18"/>
      <c r="D72" s="18"/>
      <c r="E72" s="18"/>
      <c r="F72" s="18"/>
      <c r="G72" s="18"/>
      <c r="H72" s="18"/>
      <c r="I72" s="63"/>
    </row>
    <row r="73" spans="1:9" x14ac:dyDescent="0.2">
      <c r="A73" s="44"/>
    </row>
    <row r="74" spans="1:9" x14ac:dyDescent="0.2">
      <c r="A74" s="44"/>
    </row>
    <row r="75" spans="1:9" x14ac:dyDescent="0.2">
      <c r="A75" s="2"/>
    </row>
    <row r="76" spans="1:9" x14ac:dyDescent="0.2">
      <c r="A76" s="54"/>
    </row>
    <row r="84" spans="1:10" x14ac:dyDescent="0.2">
      <c r="A84" s="44"/>
    </row>
    <row r="85" spans="1:10" x14ac:dyDescent="0.2">
      <c r="A85" s="44"/>
    </row>
    <row r="86" spans="1:10" x14ac:dyDescent="0.2">
      <c r="A86" s="44"/>
    </row>
    <row r="88" spans="1:10" x14ac:dyDescent="0.2">
      <c r="A88" s="44"/>
    </row>
    <row r="89" spans="1:10" x14ac:dyDescent="0.2">
      <c r="B89" s="23"/>
      <c r="C89" s="23"/>
      <c r="D89" s="23"/>
      <c r="E89" s="23"/>
      <c r="F89" s="23"/>
      <c r="G89" s="23"/>
      <c r="H89" s="23"/>
      <c r="I89" s="23"/>
      <c r="J89" s="29"/>
    </row>
    <row r="90" spans="1:10" x14ac:dyDescent="0.2">
      <c r="B90" s="23"/>
      <c r="C90" s="23"/>
      <c r="D90" s="23"/>
      <c r="E90" s="23"/>
      <c r="F90" s="23"/>
      <c r="G90" s="23"/>
      <c r="H90" s="23"/>
      <c r="I90" s="23"/>
      <c r="J90" s="29"/>
    </row>
  </sheetData>
  <mergeCells count="2">
    <mergeCell ref="I2:J4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2013-07-18T16:29:34Z</dcterms:created>
  <dcterms:modified xsi:type="dcterms:W3CDTF">2013-07-18T18:25:29Z</dcterms:modified>
</cp:coreProperties>
</file>