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170" windowHeight="10815" activeTab="2"/>
  </bookViews>
  <sheets>
    <sheet name="Employment" sheetId="1" r:id="rId1"/>
    <sheet name="Population" sheetId="2" r:id="rId2"/>
    <sheet name="Household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5" i="3" l="1"/>
  <c r="B34" i="3" l="1"/>
  <c r="B63" i="3"/>
  <c r="C34" i="3"/>
  <c r="D34" i="3"/>
  <c r="E34" i="3"/>
  <c r="F34" i="3"/>
  <c r="G34" i="3"/>
  <c r="H34" i="3"/>
  <c r="I32" i="3"/>
  <c r="J32" i="3" s="1"/>
  <c r="I37" i="3"/>
  <c r="J37" i="3" s="1"/>
  <c r="I38" i="3"/>
  <c r="J38" i="3" s="1"/>
  <c r="I36" i="3"/>
  <c r="J36" i="3" s="1"/>
  <c r="I44" i="3"/>
  <c r="J44" i="3" s="1"/>
  <c r="I45" i="3"/>
  <c r="J45" i="3" s="1"/>
  <c r="I46" i="3"/>
  <c r="J46" i="3" s="1"/>
  <c r="I43" i="3"/>
  <c r="J43" i="3" s="1"/>
  <c r="I52" i="3"/>
  <c r="J52" i="3" s="1"/>
  <c r="I53" i="3"/>
  <c r="J53" i="3" s="1"/>
  <c r="I54" i="3"/>
  <c r="J54" i="3" s="1"/>
  <c r="I51" i="3"/>
  <c r="J51" i="3" s="1"/>
  <c r="H65" i="3"/>
  <c r="G65" i="3"/>
  <c r="F65" i="3"/>
  <c r="E65" i="3"/>
  <c r="D65" i="3"/>
  <c r="C65" i="3"/>
  <c r="H63" i="3"/>
  <c r="G63" i="3"/>
  <c r="F63" i="3"/>
  <c r="E63" i="3"/>
  <c r="D63" i="3"/>
  <c r="C63" i="3"/>
  <c r="H61" i="3"/>
  <c r="G61" i="3"/>
  <c r="F61" i="3"/>
  <c r="E61" i="3"/>
  <c r="D61" i="3"/>
  <c r="C61" i="3"/>
  <c r="B61" i="3"/>
  <c r="H59" i="3"/>
  <c r="G59" i="3"/>
  <c r="F59" i="3"/>
  <c r="E59" i="3"/>
  <c r="D59" i="3"/>
  <c r="C59" i="3"/>
  <c r="B59" i="3"/>
  <c r="H56" i="3"/>
  <c r="G56" i="3"/>
  <c r="F56" i="3"/>
  <c r="E56" i="3"/>
  <c r="D56" i="3"/>
  <c r="C56" i="3"/>
  <c r="B56" i="3"/>
  <c r="H48" i="3"/>
  <c r="G48" i="3"/>
  <c r="F48" i="3"/>
  <c r="E48" i="3"/>
  <c r="D48" i="3"/>
  <c r="C48" i="3"/>
  <c r="B48" i="3"/>
  <c r="H40" i="3"/>
  <c r="G40" i="3"/>
  <c r="F40" i="3"/>
  <c r="E40" i="3"/>
  <c r="D40" i="3"/>
  <c r="C40" i="3"/>
  <c r="B40" i="3"/>
  <c r="I31" i="3"/>
  <c r="J31" i="3" s="1"/>
  <c r="I30" i="3"/>
  <c r="I29" i="3"/>
  <c r="I28" i="3"/>
  <c r="J28" i="3" s="1"/>
  <c r="I27" i="3"/>
  <c r="I26" i="3"/>
  <c r="I25" i="3"/>
  <c r="J25" i="3" s="1"/>
  <c r="I24" i="3"/>
  <c r="J24" i="3" s="1"/>
  <c r="H22" i="3"/>
  <c r="G22" i="3"/>
  <c r="F22" i="3"/>
  <c r="E22" i="3"/>
  <c r="D22" i="3"/>
  <c r="C22" i="3"/>
  <c r="B22" i="3"/>
  <c r="I20" i="3"/>
  <c r="J20" i="3" s="1"/>
  <c r="I19" i="3"/>
  <c r="I18" i="3"/>
  <c r="J18" i="3" s="1"/>
  <c r="I17" i="3"/>
  <c r="J17" i="3" s="1"/>
  <c r="I16" i="3"/>
  <c r="J16" i="3" s="1"/>
  <c r="I15" i="3"/>
  <c r="I14" i="3"/>
  <c r="J14" i="3" s="1"/>
  <c r="H12" i="3"/>
  <c r="G12" i="3"/>
  <c r="F12" i="3"/>
  <c r="E12" i="3"/>
  <c r="D12" i="3"/>
  <c r="C12" i="3"/>
  <c r="B12" i="3"/>
  <c r="I10" i="3"/>
  <c r="J10" i="3" s="1"/>
  <c r="I9" i="3"/>
  <c r="J9" i="3" s="1"/>
  <c r="I8" i="3"/>
  <c r="J8" i="3" s="1"/>
  <c r="J1" i="3"/>
  <c r="J65" i="2"/>
  <c r="I65" i="2"/>
  <c r="J61" i="2"/>
  <c r="I61" i="2"/>
  <c r="J59" i="2"/>
  <c r="I59" i="2"/>
  <c r="J56" i="2"/>
  <c r="I56" i="2"/>
  <c r="J52" i="2"/>
  <c r="J53" i="2"/>
  <c r="J54" i="2"/>
  <c r="J51" i="2"/>
  <c r="I52" i="2"/>
  <c r="I53" i="2"/>
  <c r="I54" i="2"/>
  <c r="I51" i="2"/>
  <c r="J37" i="2"/>
  <c r="J38" i="2"/>
  <c r="J36" i="2"/>
  <c r="I37" i="2"/>
  <c r="I38" i="2"/>
  <c r="I36" i="2"/>
  <c r="J40" i="2"/>
  <c r="I40" i="2"/>
  <c r="J48" i="2"/>
  <c r="I48" i="2"/>
  <c r="J44" i="2"/>
  <c r="J45" i="2"/>
  <c r="J46" i="2"/>
  <c r="J43" i="2"/>
  <c r="I44" i="2"/>
  <c r="I45" i="2"/>
  <c r="I46" i="2"/>
  <c r="I43" i="2"/>
  <c r="J32" i="2"/>
  <c r="I32" i="2"/>
  <c r="H65" i="2"/>
  <c r="G65" i="2"/>
  <c r="F65" i="2"/>
  <c r="E65" i="2"/>
  <c r="D65" i="2"/>
  <c r="C65" i="2"/>
  <c r="B65" i="2"/>
  <c r="H63" i="2"/>
  <c r="G63" i="2"/>
  <c r="F63" i="2"/>
  <c r="E63" i="2"/>
  <c r="D63" i="2"/>
  <c r="C63" i="2"/>
  <c r="B63" i="2"/>
  <c r="H61" i="2"/>
  <c r="G61" i="2"/>
  <c r="F61" i="2"/>
  <c r="E61" i="2"/>
  <c r="D61" i="2"/>
  <c r="C61" i="2"/>
  <c r="B61" i="2"/>
  <c r="H59" i="2"/>
  <c r="G59" i="2"/>
  <c r="F59" i="2"/>
  <c r="E59" i="2"/>
  <c r="D59" i="2"/>
  <c r="C59" i="2"/>
  <c r="B59" i="2"/>
  <c r="H56" i="2"/>
  <c r="G56" i="2"/>
  <c r="F56" i="2"/>
  <c r="E56" i="2"/>
  <c r="D56" i="2"/>
  <c r="C56" i="2"/>
  <c r="B56" i="2"/>
  <c r="H48" i="2"/>
  <c r="G48" i="2"/>
  <c r="F48" i="2"/>
  <c r="E48" i="2"/>
  <c r="D48" i="2"/>
  <c r="C48" i="2"/>
  <c r="B48" i="2"/>
  <c r="H40" i="2"/>
  <c r="G40" i="2"/>
  <c r="F40" i="2"/>
  <c r="E40" i="2"/>
  <c r="D40" i="2"/>
  <c r="C40" i="2"/>
  <c r="B40" i="2"/>
  <c r="H34" i="2"/>
  <c r="G34" i="2"/>
  <c r="F34" i="2"/>
  <c r="E34" i="2"/>
  <c r="D34" i="2"/>
  <c r="C34" i="2"/>
  <c r="B34" i="2"/>
  <c r="I31" i="2"/>
  <c r="I30" i="2"/>
  <c r="J30" i="2" s="1"/>
  <c r="I29" i="2"/>
  <c r="I28" i="2"/>
  <c r="J28" i="2" s="1"/>
  <c r="I27" i="2"/>
  <c r="J27" i="2" s="1"/>
  <c r="I26" i="2"/>
  <c r="I25" i="2"/>
  <c r="I24" i="2"/>
  <c r="H22" i="2"/>
  <c r="G22" i="2"/>
  <c r="F22" i="2"/>
  <c r="E22" i="2"/>
  <c r="D22" i="2"/>
  <c r="C22" i="2"/>
  <c r="B22" i="2"/>
  <c r="I20" i="2"/>
  <c r="I19" i="2"/>
  <c r="J19" i="2" s="1"/>
  <c r="I18" i="2"/>
  <c r="I17" i="2"/>
  <c r="J17" i="2" s="1"/>
  <c r="I16" i="2"/>
  <c r="I15" i="2"/>
  <c r="J15" i="2" s="1"/>
  <c r="I14" i="2"/>
  <c r="H12" i="2"/>
  <c r="G12" i="2"/>
  <c r="F12" i="2"/>
  <c r="E12" i="2"/>
  <c r="D12" i="2"/>
  <c r="C12" i="2"/>
  <c r="B12" i="2"/>
  <c r="I10" i="2"/>
  <c r="I9" i="2"/>
  <c r="J9" i="2" s="1"/>
  <c r="I8" i="2"/>
  <c r="J1" i="2"/>
  <c r="B65" i="1"/>
  <c r="I65" i="1" s="1"/>
  <c r="J65" i="1" s="1"/>
  <c r="B63" i="1"/>
  <c r="H34" i="1"/>
  <c r="C34" i="1"/>
  <c r="D34" i="1"/>
  <c r="E34" i="1"/>
  <c r="F34" i="1"/>
  <c r="G34" i="1"/>
  <c r="B34" i="1"/>
  <c r="J61" i="1"/>
  <c r="J59" i="1"/>
  <c r="I61" i="1"/>
  <c r="I59" i="1"/>
  <c r="J56" i="1"/>
  <c r="I56" i="1"/>
  <c r="J52" i="1"/>
  <c r="J53" i="1"/>
  <c r="J54" i="1"/>
  <c r="J51" i="1"/>
  <c r="I52" i="1"/>
  <c r="I53" i="1"/>
  <c r="I54" i="1"/>
  <c r="J48" i="1"/>
  <c r="I48" i="1"/>
  <c r="J44" i="1"/>
  <c r="J45" i="1"/>
  <c r="J46" i="1"/>
  <c r="J43" i="1"/>
  <c r="I44" i="1"/>
  <c r="I45" i="1"/>
  <c r="I46" i="1"/>
  <c r="I43" i="1"/>
  <c r="J40" i="1"/>
  <c r="I40" i="1"/>
  <c r="J37" i="1"/>
  <c r="J38" i="1"/>
  <c r="J36" i="1"/>
  <c r="J32" i="1"/>
  <c r="I37" i="1"/>
  <c r="I38" i="1"/>
  <c r="I36" i="1"/>
  <c r="I32" i="1"/>
  <c r="I51" i="1"/>
  <c r="H65" i="1"/>
  <c r="G65" i="1"/>
  <c r="F65" i="1"/>
  <c r="E65" i="1"/>
  <c r="D65" i="1"/>
  <c r="C65" i="1"/>
  <c r="H63" i="1"/>
  <c r="G63" i="1"/>
  <c r="F63" i="1"/>
  <c r="E63" i="1"/>
  <c r="D63" i="1"/>
  <c r="C63" i="1"/>
  <c r="H61" i="1"/>
  <c r="G61" i="1"/>
  <c r="F61" i="1"/>
  <c r="E61" i="1"/>
  <c r="D61" i="1"/>
  <c r="C61" i="1"/>
  <c r="B61" i="1"/>
  <c r="H59" i="1"/>
  <c r="G59" i="1"/>
  <c r="F59" i="1"/>
  <c r="E59" i="1"/>
  <c r="D59" i="1"/>
  <c r="C59" i="1"/>
  <c r="B59" i="1"/>
  <c r="H56" i="1"/>
  <c r="G56" i="1"/>
  <c r="F56" i="1"/>
  <c r="E56" i="1"/>
  <c r="D56" i="1"/>
  <c r="C56" i="1"/>
  <c r="B56" i="1"/>
  <c r="H48" i="1"/>
  <c r="G48" i="1"/>
  <c r="F48" i="1"/>
  <c r="E48" i="1"/>
  <c r="D48" i="1"/>
  <c r="C48" i="1"/>
  <c r="B48" i="1"/>
  <c r="H40" i="1"/>
  <c r="G40" i="1"/>
  <c r="F40" i="1"/>
  <c r="E40" i="1"/>
  <c r="D40" i="1"/>
  <c r="C40" i="1"/>
  <c r="B40" i="1"/>
  <c r="I31" i="1"/>
  <c r="J31" i="1" s="1"/>
  <c r="I30" i="1"/>
  <c r="J30" i="1" s="1"/>
  <c r="I29" i="1"/>
  <c r="I28" i="1"/>
  <c r="J28" i="1" s="1"/>
  <c r="I27" i="1"/>
  <c r="J27" i="1" s="1"/>
  <c r="I26" i="1"/>
  <c r="I25" i="1"/>
  <c r="J25" i="1" s="1"/>
  <c r="I24" i="1"/>
  <c r="H22" i="1"/>
  <c r="G22" i="1"/>
  <c r="F22" i="1"/>
  <c r="E22" i="1"/>
  <c r="D22" i="1"/>
  <c r="C22" i="1"/>
  <c r="B22" i="1"/>
  <c r="I20" i="1"/>
  <c r="J20" i="1" s="1"/>
  <c r="I19" i="1"/>
  <c r="I18" i="1"/>
  <c r="J18" i="1" s="1"/>
  <c r="I17" i="1"/>
  <c r="I16" i="1"/>
  <c r="J16" i="1" s="1"/>
  <c r="I15" i="1"/>
  <c r="I14" i="1"/>
  <c r="J14" i="1" s="1"/>
  <c r="H12" i="1"/>
  <c r="G12" i="1"/>
  <c r="F12" i="1"/>
  <c r="E12" i="1"/>
  <c r="D12" i="1"/>
  <c r="C12" i="1"/>
  <c r="B12" i="1"/>
  <c r="I10" i="1"/>
  <c r="J10" i="1" s="1"/>
  <c r="I9" i="1"/>
  <c r="I8" i="1"/>
  <c r="J8" i="1" s="1"/>
  <c r="J1" i="1"/>
  <c r="I56" i="3" l="1"/>
  <c r="J56" i="3" s="1"/>
  <c r="I65" i="3"/>
  <c r="J65" i="3" s="1"/>
  <c r="I48" i="3"/>
  <c r="J48" i="3" s="1"/>
  <c r="I59" i="3"/>
  <c r="J59" i="3" s="1"/>
  <c r="I40" i="3"/>
  <c r="J40" i="3" s="1"/>
  <c r="I61" i="3"/>
  <c r="J61" i="3" s="1"/>
  <c r="I22" i="3"/>
  <c r="J22" i="3" s="1"/>
  <c r="I34" i="3"/>
  <c r="J34" i="3" s="1"/>
  <c r="I12" i="3"/>
  <c r="J12" i="3" s="1"/>
  <c r="I63" i="3"/>
  <c r="K19" i="3" s="1"/>
  <c r="J15" i="3"/>
  <c r="J19" i="3"/>
  <c r="J27" i="3"/>
  <c r="J30" i="3"/>
  <c r="J26" i="3"/>
  <c r="J29" i="3"/>
  <c r="I63" i="2"/>
  <c r="K63" i="2" s="1"/>
  <c r="I12" i="2"/>
  <c r="J12" i="2" s="1"/>
  <c r="I22" i="2"/>
  <c r="J22" i="2" s="1"/>
  <c r="J24" i="2"/>
  <c r="J31" i="2"/>
  <c r="I34" i="2"/>
  <c r="J8" i="2"/>
  <c r="J10" i="2"/>
  <c r="J26" i="2"/>
  <c r="J29" i="2"/>
  <c r="J14" i="2"/>
  <c r="J16" i="2"/>
  <c r="J18" i="2"/>
  <c r="J20" i="2"/>
  <c r="J25" i="2"/>
  <c r="I12" i="1"/>
  <c r="J12" i="1" s="1"/>
  <c r="I63" i="1"/>
  <c r="K29" i="1" s="1"/>
  <c r="I22" i="1"/>
  <c r="J22" i="1" s="1"/>
  <c r="I34" i="1"/>
  <c r="J34" i="1" s="1"/>
  <c r="J9" i="1"/>
  <c r="J15" i="1"/>
  <c r="J17" i="1"/>
  <c r="J19" i="1"/>
  <c r="J24" i="1"/>
  <c r="J26" i="1"/>
  <c r="J29" i="1"/>
  <c r="K12" i="3" l="1"/>
  <c r="K24" i="3"/>
  <c r="K9" i="3"/>
  <c r="K22" i="3"/>
  <c r="K16" i="3"/>
  <c r="K18" i="3"/>
  <c r="K25" i="3"/>
  <c r="K10" i="3"/>
  <c r="K61" i="3"/>
  <c r="K29" i="3"/>
  <c r="K59" i="3"/>
  <c r="K30" i="3"/>
  <c r="K15" i="3"/>
  <c r="K31" i="3"/>
  <c r="K17" i="3"/>
  <c r="K63" i="3"/>
  <c r="K8" i="3"/>
  <c r="K20" i="3"/>
  <c r="J63" i="3"/>
  <c r="K14" i="3"/>
  <c r="K26" i="3"/>
  <c r="K34" i="3"/>
  <c r="K27" i="3"/>
  <c r="K18" i="2"/>
  <c r="K10" i="2"/>
  <c r="K19" i="2"/>
  <c r="K25" i="2"/>
  <c r="K30" i="2"/>
  <c r="K59" i="2"/>
  <c r="K17" i="2"/>
  <c r="K16" i="2"/>
  <c r="K34" i="2"/>
  <c r="K20" i="2"/>
  <c r="K24" i="2"/>
  <c r="K31" i="2"/>
  <c r="K27" i="2"/>
  <c r="K15" i="2"/>
  <c r="K61" i="2"/>
  <c r="K22" i="2"/>
  <c r="K9" i="2"/>
  <c r="K26" i="2"/>
  <c r="K8" i="2"/>
  <c r="J63" i="2"/>
  <c r="K29" i="2"/>
  <c r="K12" i="2"/>
  <c r="K14" i="2"/>
  <c r="J34" i="2"/>
  <c r="J63" i="1"/>
  <c r="K61" i="1"/>
  <c r="K10" i="1"/>
  <c r="K14" i="1"/>
  <c r="K31" i="1"/>
  <c r="K30" i="1"/>
  <c r="K12" i="1"/>
  <c r="K9" i="1"/>
  <c r="K34" i="1"/>
  <c r="K15" i="1"/>
  <c r="K25" i="1"/>
  <c r="K8" i="1"/>
  <c r="K16" i="1"/>
  <c r="K22" i="1"/>
  <c r="K18" i="1"/>
  <c r="K26" i="1"/>
  <c r="K20" i="1"/>
  <c r="K24" i="1"/>
  <c r="K63" i="1"/>
  <c r="K27" i="1"/>
  <c r="K59" i="1"/>
  <c r="K17" i="1"/>
  <c r="K19" i="1"/>
</calcChain>
</file>

<file path=xl/sharedStrings.xml><?xml version="1.0" encoding="utf-8"?>
<sst xmlns="http://schemas.openxmlformats.org/spreadsheetml/2006/main" count="228" uniqueCount="81">
  <si>
    <t>Summary of Intermediate Employment Forecasts</t>
  </si>
  <si>
    <t>(Thousands)</t>
  </si>
  <si>
    <t>2015 to 2045</t>
  </si>
  <si>
    <t>COG/TPB Planning Area</t>
  </si>
  <si>
    <t>JURISDICTION</t>
  </si>
  <si>
    <t>Number</t>
  </si>
  <si>
    <t>% Change</t>
  </si>
  <si>
    <t>Share</t>
  </si>
  <si>
    <t xml:space="preserve">District of Columbia   </t>
  </si>
  <si>
    <t>Arlington County</t>
  </si>
  <si>
    <t xml:space="preserve">City of Alexandria   </t>
  </si>
  <si>
    <t>Charles County</t>
  </si>
  <si>
    <t xml:space="preserve">Central Jurisdictions  </t>
  </si>
  <si>
    <t xml:space="preserve">Montgomery County </t>
  </si>
  <si>
    <t xml:space="preserve">   City of Rockville (1)  </t>
  </si>
  <si>
    <t xml:space="preserve">   City of Gaithersburg (1)</t>
  </si>
  <si>
    <t xml:space="preserve">Prince George's County  </t>
  </si>
  <si>
    <t>City of Fairfax</t>
  </si>
  <si>
    <t>Fairfax County (2)</t>
  </si>
  <si>
    <t xml:space="preserve">City of Fairfax </t>
  </si>
  <si>
    <t xml:space="preserve">City of Falls Church  </t>
  </si>
  <si>
    <t xml:space="preserve">Inner Suburbs  </t>
  </si>
  <si>
    <t xml:space="preserve">Loudoun County   </t>
  </si>
  <si>
    <t xml:space="preserve">Prince William County   </t>
  </si>
  <si>
    <t xml:space="preserve">City of Manassas  </t>
  </si>
  <si>
    <t xml:space="preserve">City of Manassas Park  </t>
  </si>
  <si>
    <t>Calvert County (3)</t>
  </si>
  <si>
    <t>n/a</t>
  </si>
  <si>
    <t xml:space="preserve">Frederick County  </t>
  </si>
  <si>
    <t xml:space="preserve">Stafford County  (5)  </t>
  </si>
  <si>
    <t xml:space="preserve">Outer Suburbs   </t>
  </si>
  <si>
    <t>Anne Arundel County (6)</t>
  </si>
  <si>
    <t>Carroll County (6)</t>
  </si>
  <si>
    <t>Howard County (6)</t>
  </si>
  <si>
    <t xml:space="preserve">Modeled Region - </t>
  </si>
  <si>
    <t>Baltimore Area Jurisdictions</t>
  </si>
  <si>
    <t>King George County (5)</t>
  </si>
  <si>
    <t>Spotsylvania County (5)</t>
  </si>
  <si>
    <t>Modeled Portion Only</t>
  </si>
  <si>
    <t>City of Fredericksburg (5)</t>
  </si>
  <si>
    <t>Fredericksburg Area Jurisdictions</t>
  </si>
  <si>
    <t>St. Mary's County (3)</t>
  </si>
  <si>
    <t>Clarke County</t>
  </si>
  <si>
    <t>Fauquier County</t>
  </si>
  <si>
    <t>Jefferson County</t>
  </si>
  <si>
    <t>Modeled Region -</t>
  </si>
  <si>
    <t>Other Jurisdictions</t>
  </si>
  <si>
    <t xml:space="preserve">Virginia Jurisdictions  </t>
  </si>
  <si>
    <t xml:space="preserve">Maryland Jurisdictions  </t>
  </si>
  <si>
    <t>COG / TPB PLANNING AREA</t>
  </si>
  <si>
    <t>TPB Model Region Total</t>
  </si>
  <si>
    <t>(1) Included in Montgomery County total.</t>
  </si>
  <si>
    <t>(2) Forecasts for all years include Fairfax County Government employees working at the Fairfax County Public Safety Center.</t>
  </si>
  <si>
    <t>(5) Source: George Washington Regional Commission / Fredericksburg Area MPO February 2013 TAZ Refinements of the January 2012</t>
  </si>
  <si>
    <t>GWRC/FAMPO Long-Range Transportation Plan Update Control Estimates and Forecasts.</t>
  </si>
  <si>
    <t>(6) Source: Baltimore Metropolitan Council, Round 8A. Year 2045 is a MWCOG estimate based on the rate of change between 2035 and 2040.</t>
  </si>
  <si>
    <t>Summary of Intermediate Population Forecasts</t>
  </si>
  <si>
    <t xml:space="preserve">Arlington County   </t>
  </si>
  <si>
    <t>Central Jurisdictions</t>
  </si>
  <si>
    <t xml:space="preserve">   City of Rockville (1)   </t>
  </si>
  <si>
    <t xml:space="preserve">Prince George's County   </t>
  </si>
  <si>
    <t xml:space="preserve">Fairfax County (2)   </t>
  </si>
  <si>
    <t xml:space="preserve">Calvert County (3)  </t>
  </si>
  <si>
    <t xml:space="preserve">Stafford County (5)  </t>
  </si>
  <si>
    <t xml:space="preserve">Outer Suburbs  </t>
  </si>
  <si>
    <t xml:space="preserve">(2) COG staff produced the 2010 base year to be consistent with the Fairfax County's model for the 2011 - 2041 forecasting period. </t>
  </si>
  <si>
    <t>(4) Included in Frederick County total.</t>
  </si>
  <si>
    <t>Final COG Board of Directors 11/9/16</t>
  </si>
  <si>
    <t xml:space="preserve">   City of Frederick (4)</t>
  </si>
  <si>
    <t>Final Round 9.0 Cooperative Forecasts</t>
  </si>
  <si>
    <t>Summary of Intermediate Household Forecasts</t>
  </si>
  <si>
    <t xml:space="preserve">City of Alexandria  </t>
  </si>
  <si>
    <t xml:space="preserve">   City of Rockville (1)</t>
  </si>
  <si>
    <t>Inner Suburbs</t>
  </si>
  <si>
    <t xml:space="preserve">Loudoun County  </t>
  </si>
  <si>
    <t xml:space="preserve">Prince William County  </t>
  </si>
  <si>
    <t xml:space="preserve">City of Manassas Park    </t>
  </si>
  <si>
    <t xml:space="preserve">Stafford County (5)   </t>
  </si>
  <si>
    <t xml:space="preserve">(3) Projections from 2015 to 2040 prepared by the Maryland Department of Planning, Historical and Projected Total Population, July 2014. </t>
  </si>
  <si>
    <t>(3) Projections from 2015 to 2040 prepared by the Maryland Department of Planning, Historical and Projected Total Jobs by Place of Work, January 2015.</t>
  </si>
  <si>
    <t xml:space="preserve">(3) Projections from 2015 to 2040 prepared by the Maryland Department of Planning, Historical and Projected Households for Maryland's Jurisdictions, July 2014.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</si>
</sst>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"/>
    <numFmt numFmtId="166" formatCode="0.0%"/>
    <numFmt numFmtId="167" formatCode="#,##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u/>
      <sz val="10"/>
      <name val="Times New Roman"/>
      <family val="1"/>
    </font>
    <font>
      <b/>
      <sz val="9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7.5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15" fontId="2" fillId="0" borderId="0" xfId="0" applyNumberFormat="1" applyFont="1"/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6" fillId="0" borderId="0" xfId="0" applyFont="1" applyAlignment="1"/>
    <xf numFmtId="0" fontId="7" fillId="0" borderId="2" xfId="0" applyFont="1" applyBorder="1"/>
    <xf numFmtId="0" fontId="2" fillId="0" borderId="3" xfId="0" applyFont="1" applyBorder="1"/>
    <xf numFmtId="0" fontId="8" fillId="0" borderId="4" xfId="0" applyFont="1" applyBorder="1" applyAlignment="1">
      <alignment wrapText="1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/>
    <xf numFmtId="1" fontId="7" fillId="0" borderId="0" xfId="0" applyNumberFormat="1" applyFont="1" applyAlignment="1">
      <alignment horizontal="center"/>
    </xf>
    <xf numFmtId="0" fontId="7" fillId="0" borderId="0" xfId="0" applyNumberFormat="1" applyFont="1" applyAlignment="1">
      <alignment horizontal="center"/>
    </xf>
    <xf numFmtId="164" fontId="7" fillId="0" borderId="6" xfId="0" applyNumberFormat="1" applyFont="1" applyBorder="1" applyAlignment="1">
      <alignment horizontal="center"/>
    </xf>
    <xf numFmtId="0" fontId="7" fillId="0" borderId="7" xfId="0" applyFont="1" applyBorder="1"/>
    <xf numFmtId="0" fontId="7" fillId="0" borderId="8" xfId="0" applyFont="1" applyBorder="1" applyAlignment="1">
      <alignment horizontal="center"/>
    </xf>
    <xf numFmtId="0" fontId="7" fillId="0" borderId="0" xfId="0" applyFont="1"/>
    <xf numFmtId="0" fontId="2" fillId="0" borderId="6" xfId="0" applyFont="1" applyBorder="1"/>
    <xf numFmtId="164" fontId="2" fillId="0" borderId="6" xfId="0" applyNumberFormat="1" applyFont="1" applyBorder="1"/>
    <xf numFmtId="0" fontId="2" fillId="0" borderId="7" xfId="0" applyFont="1" applyBorder="1"/>
    <xf numFmtId="0" fontId="2" fillId="0" borderId="8" xfId="0" applyFont="1" applyBorder="1"/>
    <xf numFmtId="167" fontId="2" fillId="0" borderId="6" xfId="0" applyNumberFormat="1" applyFont="1" applyFill="1" applyBorder="1"/>
    <xf numFmtId="167" fontId="2" fillId="0" borderId="0" xfId="0" applyNumberFormat="1" applyFont="1" applyFill="1"/>
    <xf numFmtId="165" fontId="2" fillId="0" borderId="0" xfId="0" applyNumberFormat="1" applyFont="1" applyFill="1"/>
    <xf numFmtId="167" fontId="7" fillId="0" borderId="6" xfId="0" applyNumberFormat="1" applyFont="1" applyFill="1" applyBorder="1"/>
    <xf numFmtId="166" fontId="7" fillId="0" borderId="7" xfId="0" applyNumberFormat="1" applyFont="1" applyFill="1" applyBorder="1"/>
    <xf numFmtId="166" fontId="7" fillId="0" borderId="8" xfId="0" applyNumberFormat="1" applyFont="1" applyFill="1" applyBorder="1"/>
    <xf numFmtId="0" fontId="7" fillId="0" borderId="0" xfId="0" applyFont="1" applyFill="1"/>
    <xf numFmtId="166" fontId="7" fillId="0" borderId="8" xfId="0" applyNumberFormat="1" applyFont="1" applyBorder="1"/>
    <xf numFmtId="0" fontId="4" fillId="0" borderId="0" xfId="0" applyFont="1"/>
    <xf numFmtId="165" fontId="2" fillId="0" borderId="0" xfId="0" applyNumberFormat="1" applyFont="1"/>
    <xf numFmtId="167" fontId="2" fillId="0" borderId="0" xfId="0" applyNumberFormat="1" applyFont="1"/>
    <xf numFmtId="167" fontId="2" fillId="0" borderId="6" xfId="0" applyNumberFormat="1" applyFont="1" applyBorder="1"/>
    <xf numFmtId="166" fontId="2" fillId="0" borderId="7" xfId="0" applyNumberFormat="1" applyFont="1" applyBorder="1"/>
    <xf numFmtId="166" fontId="2" fillId="0" borderId="8" xfId="0" applyNumberFormat="1" applyFont="1" applyBorder="1"/>
    <xf numFmtId="167" fontId="7" fillId="0" borderId="6" xfId="0" applyNumberFormat="1" applyFont="1" applyBorder="1"/>
    <xf numFmtId="167" fontId="7" fillId="0" borderId="0" xfId="0" applyNumberFormat="1" applyFont="1"/>
    <xf numFmtId="166" fontId="7" fillId="0" borderId="7" xfId="0" applyNumberFormat="1" applyFont="1" applyBorder="1"/>
    <xf numFmtId="167" fontId="2" fillId="0" borderId="0" xfId="1" applyNumberFormat="1" applyFont="1"/>
    <xf numFmtId="167" fontId="7" fillId="0" borderId="0" xfId="0" applyNumberFormat="1" applyFont="1" applyFill="1"/>
    <xf numFmtId="0" fontId="4" fillId="0" borderId="0" xfId="0" applyFont="1" applyFill="1"/>
    <xf numFmtId="0" fontId="10" fillId="0" borderId="0" xfId="0" applyFont="1"/>
    <xf numFmtId="166" fontId="7" fillId="0" borderId="8" xfId="0" applyNumberFormat="1" applyFont="1" applyBorder="1" applyAlignment="1">
      <alignment horizontal="right"/>
    </xf>
    <xf numFmtId="167" fontId="2" fillId="0" borderId="0" xfId="0" applyNumberFormat="1" applyFont="1" applyAlignment="1">
      <alignment horizontal="right"/>
    </xf>
    <xf numFmtId="166" fontId="7" fillId="0" borderId="8" xfId="0" applyNumberFormat="1" applyFont="1" applyFill="1" applyBorder="1" applyAlignment="1">
      <alignment horizontal="right"/>
    </xf>
    <xf numFmtId="166" fontId="2" fillId="0" borderId="0" xfId="0" applyNumberFormat="1" applyFont="1"/>
    <xf numFmtId="0" fontId="7" fillId="0" borderId="8" xfId="0" applyFont="1" applyBorder="1" applyAlignment="1">
      <alignment horizontal="right"/>
    </xf>
    <xf numFmtId="0" fontId="11" fillId="0" borderId="8" xfId="0" applyFont="1" applyBorder="1" applyAlignment="1">
      <alignment horizontal="right"/>
    </xf>
    <xf numFmtId="167" fontId="2" fillId="0" borderId="6" xfId="0" applyNumberFormat="1" applyFont="1" applyBorder="1" applyAlignment="1">
      <alignment horizontal="right"/>
    </xf>
    <xf numFmtId="167" fontId="2" fillId="0" borderId="0" xfId="0" applyNumberFormat="1" applyFont="1" applyBorder="1" applyAlignment="1">
      <alignment horizontal="right"/>
    </xf>
    <xf numFmtId="164" fontId="2" fillId="0" borderId="0" xfId="0" applyNumberFormat="1" applyFont="1"/>
    <xf numFmtId="167" fontId="11" fillId="0" borderId="6" xfId="0" applyNumberFormat="1" applyFont="1" applyBorder="1"/>
    <xf numFmtId="166" fontId="11" fillId="0" borderId="7" xfId="0" applyNumberFormat="1" applyFont="1" applyBorder="1"/>
    <xf numFmtId="0" fontId="12" fillId="0" borderId="0" xfId="0" applyFont="1"/>
    <xf numFmtId="167" fontId="7" fillId="0" borderId="9" xfId="0" applyNumberFormat="1" applyFont="1" applyBorder="1"/>
    <xf numFmtId="167" fontId="7" fillId="0" borderId="1" xfId="0" applyNumberFormat="1" applyFont="1" applyBorder="1"/>
    <xf numFmtId="166" fontId="7" fillId="0" borderId="10" xfId="0" applyNumberFormat="1" applyFont="1" applyBorder="1"/>
    <xf numFmtId="167" fontId="7" fillId="0" borderId="1" xfId="1" applyNumberFormat="1" applyFont="1" applyBorder="1"/>
    <xf numFmtId="167" fontId="7" fillId="0" borderId="10" xfId="1" applyNumberFormat="1" applyFont="1" applyBorder="1"/>
    <xf numFmtId="167" fontId="7" fillId="0" borderId="11" xfId="0" applyNumberFormat="1" applyFont="1" applyBorder="1"/>
    <xf numFmtId="166" fontId="7" fillId="0" borderId="12" xfId="0" applyNumberFormat="1" applyFont="1" applyBorder="1"/>
    <xf numFmtId="166" fontId="7" fillId="0" borderId="13" xfId="0" applyNumberFormat="1" applyFont="1" applyBorder="1"/>
    <xf numFmtId="167" fontId="7" fillId="0" borderId="0" xfId="0" applyNumberFormat="1" applyFont="1" applyBorder="1"/>
    <xf numFmtId="166" fontId="7" fillId="0" borderId="0" xfId="0" applyNumberFormat="1" applyFont="1" applyBorder="1"/>
    <xf numFmtId="167" fontId="12" fillId="0" borderId="0" xfId="0" applyNumberFormat="1" applyFont="1"/>
    <xf numFmtId="22" fontId="2" fillId="0" borderId="0" xfId="0" applyNumberFormat="1" applyFont="1"/>
    <xf numFmtId="0" fontId="13" fillId="0" borderId="0" xfId="0" applyFont="1"/>
    <xf numFmtId="0" fontId="7" fillId="0" borderId="4" xfId="0" applyFont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2" fillId="0" borderId="6" xfId="0" applyFont="1" applyFill="1" applyBorder="1"/>
    <xf numFmtId="167" fontId="2" fillId="0" borderId="0" xfId="0" applyNumberFormat="1" applyFont="1" applyFill="1" applyAlignment="1">
      <alignment horizontal="right"/>
    </xf>
    <xf numFmtId="0" fontId="7" fillId="0" borderId="6" xfId="0" applyFont="1" applyBorder="1"/>
    <xf numFmtId="0" fontId="7" fillId="0" borderId="6" xfId="0" applyFont="1" applyFill="1" applyBorder="1"/>
    <xf numFmtId="166" fontId="7" fillId="0" borderId="7" xfId="0" applyNumberFormat="1" applyFont="1" applyFill="1" applyBorder="1" applyAlignment="1">
      <alignment horizontal="right"/>
    </xf>
    <xf numFmtId="0" fontId="2" fillId="0" borderId="0" xfId="0" applyFont="1" applyFill="1"/>
    <xf numFmtId="0" fontId="7" fillId="0" borderId="7" xfId="0" applyFont="1" applyBorder="1" applyAlignment="1">
      <alignment horizontal="right"/>
    </xf>
    <xf numFmtId="167" fontId="10" fillId="0" borderId="0" xfId="0" applyNumberFormat="1" applyFont="1"/>
    <xf numFmtId="0" fontId="2" fillId="0" borderId="6" xfId="0" applyFont="1" applyBorder="1" applyAlignment="1">
      <alignment horizontal="right"/>
    </xf>
    <xf numFmtId="0" fontId="11" fillId="0" borderId="6" xfId="0" applyFont="1" applyBorder="1"/>
    <xf numFmtId="0" fontId="7" fillId="0" borderId="9" xfId="0" applyFont="1" applyBorder="1"/>
    <xf numFmtId="167" fontId="7" fillId="0" borderId="10" xfId="0" applyNumberFormat="1" applyFont="1" applyBorder="1"/>
    <xf numFmtId="164" fontId="12" fillId="0" borderId="0" xfId="0" applyNumberFormat="1" applyFont="1"/>
    <xf numFmtId="166" fontId="11" fillId="0" borderId="7" xfId="0" applyNumberFormat="1" applyFont="1" applyFill="1" applyBorder="1"/>
    <xf numFmtId="167" fontId="10" fillId="0" borderId="0" xfId="0" applyNumberFormat="1" applyFont="1" applyFill="1"/>
    <xf numFmtId="167" fontId="7" fillId="0" borderId="9" xfId="0" applyNumberFormat="1" applyFont="1" applyFill="1" applyBorder="1"/>
    <xf numFmtId="167" fontId="7" fillId="0" borderId="11" xfId="0" applyNumberFormat="1" applyFont="1" applyFill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opLeftCell="A37" workbookViewId="0">
      <selection activeCell="M14" sqref="M14"/>
    </sheetView>
  </sheetViews>
  <sheetFormatPr defaultRowHeight="12.75" x14ac:dyDescent="0.2"/>
  <cols>
    <col min="1" max="1" width="29.7109375" style="1" customWidth="1"/>
    <col min="2" max="5" width="8.85546875" style="1" customWidth="1"/>
    <col min="6" max="7" width="8.85546875" style="1" bestFit="1" customWidth="1"/>
    <col min="8" max="8" width="8.85546875" style="1" customWidth="1"/>
    <col min="9" max="9" width="9.140625" style="1"/>
    <col min="10" max="10" width="9.85546875" style="1" bestFit="1" customWidth="1"/>
    <col min="11" max="11" width="13.7109375" style="1" customWidth="1"/>
    <col min="12" max="211" width="9.140625" style="1"/>
    <col min="212" max="212" width="11" style="1" customWidth="1"/>
    <col min="213" max="213" width="0.5703125" style="1" customWidth="1"/>
    <col min="214" max="214" width="26.42578125" style="1" customWidth="1"/>
    <col min="215" max="220" width="0" style="1" hidden="1" customWidth="1"/>
    <col min="221" max="221" width="0.140625" style="1" customWidth="1"/>
    <col min="222" max="227" width="8.85546875" style="1" bestFit="1" customWidth="1"/>
    <col min="228" max="228" width="8.85546875" style="1" customWidth="1"/>
    <col min="229" max="229" width="9.140625" style="1"/>
    <col min="230" max="230" width="9.85546875" style="1" bestFit="1" customWidth="1"/>
    <col min="231" max="231" width="13.7109375" style="1" customWidth="1"/>
    <col min="232" max="232" width="9.140625" style="1"/>
    <col min="233" max="233" width="10.7109375" style="1" customWidth="1"/>
    <col min="234" max="234" width="19.140625" style="1" bestFit="1" customWidth="1"/>
    <col min="235" max="236" width="9.5703125" style="1" customWidth="1"/>
    <col min="237" max="237" width="25.28515625" style="1" bestFit="1" customWidth="1"/>
    <col min="238" max="265" width="9.5703125" style="1" customWidth="1"/>
    <col min="266" max="467" width="9.140625" style="1"/>
    <col min="468" max="468" width="11" style="1" customWidth="1"/>
    <col min="469" max="469" width="0.5703125" style="1" customWidth="1"/>
    <col min="470" max="470" width="26.42578125" style="1" customWidth="1"/>
    <col min="471" max="476" width="0" style="1" hidden="1" customWidth="1"/>
    <col min="477" max="477" width="0.140625" style="1" customWidth="1"/>
    <col min="478" max="483" width="8.85546875" style="1" bestFit="1" customWidth="1"/>
    <col min="484" max="484" width="8.85546875" style="1" customWidth="1"/>
    <col min="485" max="485" width="9.140625" style="1"/>
    <col min="486" max="486" width="9.85546875" style="1" bestFit="1" customWidth="1"/>
    <col min="487" max="487" width="13.7109375" style="1" customWidth="1"/>
    <col min="488" max="488" width="9.140625" style="1"/>
    <col min="489" max="489" width="10.7109375" style="1" customWidth="1"/>
    <col min="490" max="490" width="19.140625" style="1" bestFit="1" customWidth="1"/>
    <col min="491" max="492" width="9.5703125" style="1" customWidth="1"/>
    <col min="493" max="493" width="25.28515625" style="1" bestFit="1" customWidth="1"/>
    <col min="494" max="521" width="9.5703125" style="1" customWidth="1"/>
    <col min="522" max="723" width="9.140625" style="1"/>
    <col min="724" max="724" width="11" style="1" customWidth="1"/>
    <col min="725" max="725" width="0.5703125" style="1" customWidth="1"/>
    <col min="726" max="726" width="26.42578125" style="1" customWidth="1"/>
    <col min="727" max="732" width="0" style="1" hidden="1" customWidth="1"/>
    <col min="733" max="733" width="0.140625" style="1" customWidth="1"/>
    <col min="734" max="739" width="8.85546875" style="1" bestFit="1" customWidth="1"/>
    <col min="740" max="740" width="8.85546875" style="1" customWidth="1"/>
    <col min="741" max="741" width="9.140625" style="1"/>
    <col min="742" max="742" width="9.85546875" style="1" bestFit="1" customWidth="1"/>
    <col min="743" max="743" width="13.7109375" style="1" customWidth="1"/>
    <col min="744" max="744" width="9.140625" style="1"/>
    <col min="745" max="745" width="10.7109375" style="1" customWidth="1"/>
    <col min="746" max="746" width="19.140625" style="1" bestFit="1" customWidth="1"/>
    <col min="747" max="748" width="9.5703125" style="1" customWidth="1"/>
    <col min="749" max="749" width="25.28515625" style="1" bestFit="1" customWidth="1"/>
    <col min="750" max="777" width="9.5703125" style="1" customWidth="1"/>
    <col min="778" max="979" width="9.140625" style="1"/>
    <col min="980" max="980" width="11" style="1" customWidth="1"/>
    <col min="981" max="981" width="0.5703125" style="1" customWidth="1"/>
    <col min="982" max="982" width="26.42578125" style="1" customWidth="1"/>
    <col min="983" max="988" width="0" style="1" hidden="1" customWidth="1"/>
    <col min="989" max="989" width="0.140625" style="1" customWidth="1"/>
    <col min="990" max="995" width="8.85546875" style="1" bestFit="1" customWidth="1"/>
    <col min="996" max="996" width="8.85546875" style="1" customWidth="1"/>
    <col min="997" max="997" width="9.140625" style="1"/>
    <col min="998" max="998" width="9.85546875" style="1" bestFit="1" customWidth="1"/>
    <col min="999" max="999" width="13.7109375" style="1" customWidth="1"/>
    <col min="1000" max="1000" width="9.140625" style="1"/>
    <col min="1001" max="1001" width="10.7109375" style="1" customWidth="1"/>
    <col min="1002" max="1002" width="19.140625" style="1" bestFit="1" customWidth="1"/>
    <col min="1003" max="1004" width="9.5703125" style="1" customWidth="1"/>
    <col min="1005" max="1005" width="25.28515625" style="1" bestFit="1" customWidth="1"/>
    <col min="1006" max="1033" width="9.5703125" style="1" customWidth="1"/>
    <col min="1034" max="1235" width="9.140625" style="1"/>
    <col min="1236" max="1236" width="11" style="1" customWidth="1"/>
    <col min="1237" max="1237" width="0.5703125" style="1" customWidth="1"/>
    <col min="1238" max="1238" width="26.42578125" style="1" customWidth="1"/>
    <col min="1239" max="1244" width="0" style="1" hidden="1" customWidth="1"/>
    <col min="1245" max="1245" width="0.140625" style="1" customWidth="1"/>
    <col min="1246" max="1251" width="8.85546875" style="1" bestFit="1" customWidth="1"/>
    <col min="1252" max="1252" width="8.85546875" style="1" customWidth="1"/>
    <col min="1253" max="1253" width="9.140625" style="1"/>
    <col min="1254" max="1254" width="9.85546875" style="1" bestFit="1" customWidth="1"/>
    <col min="1255" max="1255" width="13.7109375" style="1" customWidth="1"/>
    <col min="1256" max="1256" width="9.140625" style="1"/>
    <col min="1257" max="1257" width="10.7109375" style="1" customWidth="1"/>
    <col min="1258" max="1258" width="19.140625" style="1" bestFit="1" customWidth="1"/>
    <col min="1259" max="1260" width="9.5703125" style="1" customWidth="1"/>
    <col min="1261" max="1261" width="25.28515625" style="1" bestFit="1" customWidth="1"/>
    <col min="1262" max="1289" width="9.5703125" style="1" customWidth="1"/>
    <col min="1290" max="1491" width="9.140625" style="1"/>
    <col min="1492" max="1492" width="11" style="1" customWidth="1"/>
    <col min="1493" max="1493" width="0.5703125" style="1" customWidth="1"/>
    <col min="1494" max="1494" width="26.42578125" style="1" customWidth="1"/>
    <col min="1495" max="1500" width="0" style="1" hidden="1" customWidth="1"/>
    <col min="1501" max="1501" width="0.140625" style="1" customWidth="1"/>
    <col min="1502" max="1507" width="8.85546875" style="1" bestFit="1" customWidth="1"/>
    <col min="1508" max="1508" width="8.85546875" style="1" customWidth="1"/>
    <col min="1509" max="1509" width="9.140625" style="1"/>
    <col min="1510" max="1510" width="9.85546875" style="1" bestFit="1" customWidth="1"/>
    <col min="1511" max="1511" width="13.7109375" style="1" customWidth="1"/>
    <col min="1512" max="1512" width="9.140625" style="1"/>
    <col min="1513" max="1513" width="10.7109375" style="1" customWidth="1"/>
    <col min="1514" max="1514" width="19.140625" style="1" bestFit="1" customWidth="1"/>
    <col min="1515" max="1516" width="9.5703125" style="1" customWidth="1"/>
    <col min="1517" max="1517" width="25.28515625" style="1" bestFit="1" customWidth="1"/>
    <col min="1518" max="1545" width="9.5703125" style="1" customWidth="1"/>
    <col min="1546" max="1747" width="9.140625" style="1"/>
    <col min="1748" max="1748" width="11" style="1" customWidth="1"/>
    <col min="1749" max="1749" width="0.5703125" style="1" customWidth="1"/>
    <col min="1750" max="1750" width="26.42578125" style="1" customWidth="1"/>
    <col min="1751" max="1756" width="0" style="1" hidden="1" customWidth="1"/>
    <col min="1757" max="1757" width="0.140625" style="1" customWidth="1"/>
    <col min="1758" max="1763" width="8.85546875" style="1" bestFit="1" customWidth="1"/>
    <col min="1764" max="1764" width="8.85546875" style="1" customWidth="1"/>
    <col min="1765" max="1765" width="9.140625" style="1"/>
    <col min="1766" max="1766" width="9.85546875" style="1" bestFit="1" customWidth="1"/>
    <col min="1767" max="1767" width="13.7109375" style="1" customWidth="1"/>
    <col min="1768" max="1768" width="9.140625" style="1"/>
    <col min="1769" max="1769" width="10.7109375" style="1" customWidth="1"/>
    <col min="1770" max="1770" width="19.140625" style="1" bestFit="1" customWidth="1"/>
    <col min="1771" max="1772" width="9.5703125" style="1" customWidth="1"/>
    <col min="1773" max="1773" width="25.28515625" style="1" bestFit="1" customWidth="1"/>
    <col min="1774" max="1801" width="9.5703125" style="1" customWidth="1"/>
    <col min="1802" max="2003" width="9.140625" style="1"/>
    <col min="2004" max="2004" width="11" style="1" customWidth="1"/>
    <col min="2005" max="2005" width="0.5703125" style="1" customWidth="1"/>
    <col min="2006" max="2006" width="26.42578125" style="1" customWidth="1"/>
    <col min="2007" max="2012" width="0" style="1" hidden="1" customWidth="1"/>
    <col min="2013" max="2013" width="0.140625" style="1" customWidth="1"/>
    <col min="2014" max="2019" width="8.85546875" style="1" bestFit="1" customWidth="1"/>
    <col min="2020" max="2020" width="8.85546875" style="1" customWidth="1"/>
    <col min="2021" max="2021" width="9.140625" style="1"/>
    <col min="2022" max="2022" width="9.85546875" style="1" bestFit="1" customWidth="1"/>
    <col min="2023" max="2023" width="13.7109375" style="1" customWidth="1"/>
    <col min="2024" max="2024" width="9.140625" style="1"/>
    <col min="2025" max="2025" width="10.7109375" style="1" customWidth="1"/>
    <col min="2026" max="2026" width="19.140625" style="1" bestFit="1" customWidth="1"/>
    <col min="2027" max="2028" width="9.5703125" style="1" customWidth="1"/>
    <col min="2029" max="2029" width="25.28515625" style="1" bestFit="1" customWidth="1"/>
    <col min="2030" max="2057" width="9.5703125" style="1" customWidth="1"/>
    <col min="2058" max="2259" width="9.140625" style="1"/>
    <col min="2260" max="2260" width="11" style="1" customWidth="1"/>
    <col min="2261" max="2261" width="0.5703125" style="1" customWidth="1"/>
    <col min="2262" max="2262" width="26.42578125" style="1" customWidth="1"/>
    <col min="2263" max="2268" width="0" style="1" hidden="1" customWidth="1"/>
    <col min="2269" max="2269" width="0.140625" style="1" customWidth="1"/>
    <col min="2270" max="2275" width="8.85546875" style="1" bestFit="1" customWidth="1"/>
    <col min="2276" max="2276" width="8.85546875" style="1" customWidth="1"/>
    <col min="2277" max="2277" width="9.140625" style="1"/>
    <col min="2278" max="2278" width="9.85546875" style="1" bestFit="1" customWidth="1"/>
    <col min="2279" max="2279" width="13.7109375" style="1" customWidth="1"/>
    <col min="2280" max="2280" width="9.140625" style="1"/>
    <col min="2281" max="2281" width="10.7109375" style="1" customWidth="1"/>
    <col min="2282" max="2282" width="19.140625" style="1" bestFit="1" customWidth="1"/>
    <col min="2283" max="2284" width="9.5703125" style="1" customWidth="1"/>
    <col min="2285" max="2285" width="25.28515625" style="1" bestFit="1" customWidth="1"/>
    <col min="2286" max="2313" width="9.5703125" style="1" customWidth="1"/>
    <col min="2314" max="2515" width="9.140625" style="1"/>
    <col min="2516" max="2516" width="11" style="1" customWidth="1"/>
    <col min="2517" max="2517" width="0.5703125" style="1" customWidth="1"/>
    <col min="2518" max="2518" width="26.42578125" style="1" customWidth="1"/>
    <col min="2519" max="2524" width="0" style="1" hidden="1" customWidth="1"/>
    <col min="2525" max="2525" width="0.140625" style="1" customWidth="1"/>
    <col min="2526" max="2531" width="8.85546875" style="1" bestFit="1" customWidth="1"/>
    <col min="2532" max="2532" width="8.85546875" style="1" customWidth="1"/>
    <col min="2533" max="2533" width="9.140625" style="1"/>
    <col min="2534" max="2534" width="9.85546875" style="1" bestFit="1" customWidth="1"/>
    <col min="2535" max="2535" width="13.7109375" style="1" customWidth="1"/>
    <col min="2536" max="2536" width="9.140625" style="1"/>
    <col min="2537" max="2537" width="10.7109375" style="1" customWidth="1"/>
    <col min="2538" max="2538" width="19.140625" style="1" bestFit="1" customWidth="1"/>
    <col min="2539" max="2540" width="9.5703125" style="1" customWidth="1"/>
    <col min="2541" max="2541" width="25.28515625" style="1" bestFit="1" customWidth="1"/>
    <col min="2542" max="2569" width="9.5703125" style="1" customWidth="1"/>
    <col min="2570" max="2771" width="9.140625" style="1"/>
    <col min="2772" max="2772" width="11" style="1" customWidth="1"/>
    <col min="2773" max="2773" width="0.5703125" style="1" customWidth="1"/>
    <col min="2774" max="2774" width="26.42578125" style="1" customWidth="1"/>
    <col min="2775" max="2780" width="0" style="1" hidden="1" customWidth="1"/>
    <col min="2781" max="2781" width="0.140625" style="1" customWidth="1"/>
    <col min="2782" max="2787" width="8.85546875" style="1" bestFit="1" customWidth="1"/>
    <col min="2788" max="2788" width="8.85546875" style="1" customWidth="1"/>
    <col min="2789" max="2789" width="9.140625" style="1"/>
    <col min="2790" max="2790" width="9.85546875" style="1" bestFit="1" customWidth="1"/>
    <col min="2791" max="2791" width="13.7109375" style="1" customWidth="1"/>
    <col min="2792" max="2792" width="9.140625" style="1"/>
    <col min="2793" max="2793" width="10.7109375" style="1" customWidth="1"/>
    <col min="2794" max="2794" width="19.140625" style="1" bestFit="1" customWidth="1"/>
    <col min="2795" max="2796" width="9.5703125" style="1" customWidth="1"/>
    <col min="2797" max="2797" width="25.28515625" style="1" bestFit="1" customWidth="1"/>
    <col min="2798" max="2825" width="9.5703125" style="1" customWidth="1"/>
    <col min="2826" max="3027" width="9.140625" style="1"/>
    <col min="3028" max="3028" width="11" style="1" customWidth="1"/>
    <col min="3029" max="3029" width="0.5703125" style="1" customWidth="1"/>
    <col min="3030" max="3030" width="26.42578125" style="1" customWidth="1"/>
    <col min="3031" max="3036" width="0" style="1" hidden="1" customWidth="1"/>
    <col min="3037" max="3037" width="0.140625" style="1" customWidth="1"/>
    <col min="3038" max="3043" width="8.85546875" style="1" bestFit="1" customWidth="1"/>
    <col min="3044" max="3044" width="8.85546875" style="1" customWidth="1"/>
    <col min="3045" max="3045" width="9.140625" style="1"/>
    <col min="3046" max="3046" width="9.85546875" style="1" bestFit="1" customWidth="1"/>
    <col min="3047" max="3047" width="13.7109375" style="1" customWidth="1"/>
    <col min="3048" max="3048" width="9.140625" style="1"/>
    <col min="3049" max="3049" width="10.7109375" style="1" customWidth="1"/>
    <col min="3050" max="3050" width="19.140625" style="1" bestFit="1" customWidth="1"/>
    <col min="3051" max="3052" width="9.5703125" style="1" customWidth="1"/>
    <col min="3053" max="3053" width="25.28515625" style="1" bestFit="1" customWidth="1"/>
    <col min="3054" max="3081" width="9.5703125" style="1" customWidth="1"/>
    <col min="3082" max="3283" width="9.140625" style="1"/>
    <col min="3284" max="3284" width="11" style="1" customWidth="1"/>
    <col min="3285" max="3285" width="0.5703125" style="1" customWidth="1"/>
    <col min="3286" max="3286" width="26.42578125" style="1" customWidth="1"/>
    <col min="3287" max="3292" width="0" style="1" hidden="1" customWidth="1"/>
    <col min="3293" max="3293" width="0.140625" style="1" customWidth="1"/>
    <col min="3294" max="3299" width="8.85546875" style="1" bestFit="1" customWidth="1"/>
    <col min="3300" max="3300" width="8.85546875" style="1" customWidth="1"/>
    <col min="3301" max="3301" width="9.140625" style="1"/>
    <col min="3302" max="3302" width="9.85546875" style="1" bestFit="1" customWidth="1"/>
    <col min="3303" max="3303" width="13.7109375" style="1" customWidth="1"/>
    <col min="3304" max="3304" width="9.140625" style="1"/>
    <col min="3305" max="3305" width="10.7109375" style="1" customWidth="1"/>
    <col min="3306" max="3306" width="19.140625" style="1" bestFit="1" customWidth="1"/>
    <col min="3307" max="3308" width="9.5703125" style="1" customWidth="1"/>
    <col min="3309" max="3309" width="25.28515625" style="1" bestFit="1" customWidth="1"/>
    <col min="3310" max="3337" width="9.5703125" style="1" customWidth="1"/>
    <col min="3338" max="3539" width="9.140625" style="1"/>
    <col min="3540" max="3540" width="11" style="1" customWidth="1"/>
    <col min="3541" max="3541" width="0.5703125" style="1" customWidth="1"/>
    <col min="3542" max="3542" width="26.42578125" style="1" customWidth="1"/>
    <col min="3543" max="3548" width="0" style="1" hidden="1" customWidth="1"/>
    <col min="3549" max="3549" width="0.140625" style="1" customWidth="1"/>
    <col min="3550" max="3555" width="8.85546875" style="1" bestFit="1" customWidth="1"/>
    <col min="3556" max="3556" width="8.85546875" style="1" customWidth="1"/>
    <col min="3557" max="3557" width="9.140625" style="1"/>
    <col min="3558" max="3558" width="9.85546875" style="1" bestFit="1" customWidth="1"/>
    <col min="3559" max="3559" width="13.7109375" style="1" customWidth="1"/>
    <col min="3560" max="3560" width="9.140625" style="1"/>
    <col min="3561" max="3561" width="10.7109375" style="1" customWidth="1"/>
    <col min="3562" max="3562" width="19.140625" style="1" bestFit="1" customWidth="1"/>
    <col min="3563" max="3564" width="9.5703125" style="1" customWidth="1"/>
    <col min="3565" max="3565" width="25.28515625" style="1" bestFit="1" customWidth="1"/>
    <col min="3566" max="3593" width="9.5703125" style="1" customWidth="1"/>
    <col min="3594" max="3795" width="9.140625" style="1"/>
    <col min="3796" max="3796" width="11" style="1" customWidth="1"/>
    <col min="3797" max="3797" width="0.5703125" style="1" customWidth="1"/>
    <col min="3798" max="3798" width="26.42578125" style="1" customWidth="1"/>
    <col min="3799" max="3804" width="0" style="1" hidden="1" customWidth="1"/>
    <col min="3805" max="3805" width="0.140625" style="1" customWidth="1"/>
    <col min="3806" max="3811" width="8.85546875" style="1" bestFit="1" customWidth="1"/>
    <col min="3812" max="3812" width="8.85546875" style="1" customWidth="1"/>
    <col min="3813" max="3813" width="9.140625" style="1"/>
    <col min="3814" max="3814" width="9.85546875" style="1" bestFit="1" customWidth="1"/>
    <col min="3815" max="3815" width="13.7109375" style="1" customWidth="1"/>
    <col min="3816" max="3816" width="9.140625" style="1"/>
    <col min="3817" max="3817" width="10.7109375" style="1" customWidth="1"/>
    <col min="3818" max="3818" width="19.140625" style="1" bestFit="1" customWidth="1"/>
    <col min="3819" max="3820" width="9.5703125" style="1" customWidth="1"/>
    <col min="3821" max="3821" width="25.28515625" style="1" bestFit="1" customWidth="1"/>
    <col min="3822" max="3849" width="9.5703125" style="1" customWidth="1"/>
    <col min="3850" max="4051" width="9.140625" style="1"/>
    <col min="4052" max="4052" width="11" style="1" customWidth="1"/>
    <col min="4053" max="4053" width="0.5703125" style="1" customWidth="1"/>
    <col min="4054" max="4054" width="26.42578125" style="1" customWidth="1"/>
    <col min="4055" max="4060" width="0" style="1" hidden="1" customWidth="1"/>
    <col min="4061" max="4061" width="0.140625" style="1" customWidth="1"/>
    <col min="4062" max="4067" width="8.85546875" style="1" bestFit="1" customWidth="1"/>
    <col min="4068" max="4068" width="8.85546875" style="1" customWidth="1"/>
    <col min="4069" max="4069" width="9.140625" style="1"/>
    <col min="4070" max="4070" width="9.85546875" style="1" bestFit="1" customWidth="1"/>
    <col min="4071" max="4071" width="13.7109375" style="1" customWidth="1"/>
    <col min="4072" max="4072" width="9.140625" style="1"/>
    <col min="4073" max="4073" width="10.7109375" style="1" customWidth="1"/>
    <col min="4074" max="4074" width="19.140625" style="1" bestFit="1" customWidth="1"/>
    <col min="4075" max="4076" width="9.5703125" style="1" customWidth="1"/>
    <col min="4077" max="4077" width="25.28515625" style="1" bestFit="1" customWidth="1"/>
    <col min="4078" max="4105" width="9.5703125" style="1" customWidth="1"/>
    <col min="4106" max="4307" width="9.140625" style="1"/>
    <col min="4308" max="4308" width="11" style="1" customWidth="1"/>
    <col min="4309" max="4309" width="0.5703125" style="1" customWidth="1"/>
    <col min="4310" max="4310" width="26.42578125" style="1" customWidth="1"/>
    <col min="4311" max="4316" width="0" style="1" hidden="1" customWidth="1"/>
    <col min="4317" max="4317" width="0.140625" style="1" customWidth="1"/>
    <col min="4318" max="4323" width="8.85546875" style="1" bestFit="1" customWidth="1"/>
    <col min="4324" max="4324" width="8.85546875" style="1" customWidth="1"/>
    <col min="4325" max="4325" width="9.140625" style="1"/>
    <col min="4326" max="4326" width="9.85546875" style="1" bestFit="1" customWidth="1"/>
    <col min="4327" max="4327" width="13.7109375" style="1" customWidth="1"/>
    <col min="4328" max="4328" width="9.140625" style="1"/>
    <col min="4329" max="4329" width="10.7109375" style="1" customWidth="1"/>
    <col min="4330" max="4330" width="19.140625" style="1" bestFit="1" customWidth="1"/>
    <col min="4331" max="4332" width="9.5703125" style="1" customWidth="1"/>
    <col min="4333" max="4333" width="25.28515625" style="1" bestFit="1" customWidth="1"/>
    <col min="4334" max="4361" width="9.5703125" style="1" customWidth="1"/>
    <col min="4362" max="4563" width="9.140625" style="1"/>
    <col min="4564" max="4564" width="11" style="1" customWidth="1"/>
    <col min="4565" max="4565" width="0.5703125" style="1" customWidth="1"/>
    <col min="4566" max="4566" width="26.42578125" style="1" customWidth="1"/>
    <col min="4567" max="4572" width="0" style="1" hidden="1" customWidth="1"/>
    <col min="4573" max="4573" width="0.140625" style="1" customWidth="1"/>
    <col min="4574" max="4579" width="8.85546875" style="1" bestFit="1" customWidth="1"/>
    <col min="4580" max="4580" width="8.85546875" style="1" customWidth="1"/>
    <col min="4581" max="4581" width="9.140625" style="1"/>
    <col min="4582" max="4582" width="9.85546875" style="1" bestFit="1" customWidth="1"/>
    <col min="4583" max="4583" width="13.7109375" style="1" customWidth="1"/>
    <col min="4584" max="4584" width="9.140625" style="1"/>
    <col min="4585" max="4585" width="10.7109375" style="1" customWidth="1"/>
    <col min="4586" max="4586" width="19.140625" style="1" bestFit="1" customWidth="1"/>
    <col min="4587" max="4588" width="9.5703125" style="1" customWidth="1"/>
    <col min="4589" max="4589" width="25.28515625" style="1" bestFit="1" customWidth="1"/>
    <col min="4590" max="4617" width="9.5703125" style="1" customWidth="1"/>
    <col min="4618" max="4819" width="9.140625" style="1"/>
    <col min="4820" max="4820" width="11" style="1" customWidth="1"/>
    <col min="4821" max="4821" width="0.5703125" style="1" customWidth="1"/>
    <col min="4822" max="4822" width="26.42578125" style="1" customWidth="1"/>
    <col min="4823" max="4828" width="0" style="1" hidden="1" customWidth="1"/>
    <col min="4829" max="4829" width="0.140625" style="1" customWidth="1"/>
    <col min="4830" max="4835" width="8.85546875" style="1" bestFit="1" customWidth="1"/>
    <col min="4836" max="4836" width="8.85546875" style="1" customWidth="1"/>
    <col min="4837" max="4837" width="9.140625" style="1"/>
    <col min="4838" max="4838" width="9.85546875" style="1" bestFit="1" customWidth="1"/>
    <col min="4839" max="4839" width="13.7109375" style="1" customWidth="1"/>
    <col min="4840" max="4840" width="9.140625" style="1"/>
    <col min="4841" max="4841" width="10.7109375" style="1" customWidth="1"/>
    <col min="4842" max="4842" width="19.140625" style="1" bestFit="1" customWidth="1"/>
    <col min="4843" max="4844" width="9.5703125" style="1" customWidth="1"/>
    <col min="4845" max="4845" width="25.28515625" style="1" bestFit="1" customWidth="1"/>
    <col min="4846" max="4873" width="9.5703125" style="1" customWidth="1"/>
    <col min="4874" max="5075" width="9.140625" style="1"/>
    <col min="5076" max="5076" width="11" style="1" customWidth="1"/>
    <col min="5077" max="5077" width="0.5703125" style="1" customWidth="1"/>
    <col min="5078" max="5078" width="26.42578125" style="1" customWidth="1"/>
    <col min="5079" max="5084" width="0" style="1" hidden="1" customWidth="1"/>
    <col min="5085" max="5085" width="0.140625" style="1" customWidth="1"/>
    <col min="5086" max="5091" width="8.85546875" style="1" bestFit="1" customWidth="1"/>
    <col min="5092" max="5092" width="8.85546875" style="1" customWidth="1"/>
    <col min="5093" max="5093" width="9.140625" style="1"/>
    <col min="5094" max="5094" width="9.85546875" style="1" bestFit="1" customWidth="1"/>
    <col min="5095" max="5095" width="13.7109375" style="1" customWidth="1"/>
    <col min="5096" max="5096" width="9.140625" style="1"/>
    <col min="5097" max="5097" width="10.7109375" style="1" customWidth="1"/>
    <col min="5098" max="5098" width="19.140625" style="1" bestFit="1" customWidth="1"/>
    <col min="5099" max="5100" width="9.5703125" style="1" customWidth="1"/>
    <col min="5101" max="5101" width="25.28515625" style="1" bestFit="1" customWidth="1"/>
    <col min="5102" max="5129" width="9.5703125" style="1" customWidth="1"/>
    <col min="5130" max="5331" width="9.140625" style="1"/>
    <col min="5332" max="5332" width="11" style="1" customWidth="1"/>
    <col min="5333" max="5333" width="0.5703125" style="1" customWidth="1"/>
    <col min="5334" max="5334" width="26.42578125" style="1" customWidth="1"/>
    <col min="5335" max="5340" width="0" style="1" hidden="1" customWidth="1"/>
    <col min="5341" max="5341" width="0.140625" style="1" customWidth="1"/>
    <col min="5342" max="5347" width="8.85546875" style="1" bestFit="1" customWidth="1"/>
    <col min="5348" max="5348" width="8.85546875" style="1" customWidth="1"/>
    <col min="5349" max="5349" width="9.140625" style="1"/>
    <col min="5350" max="5350" width="9.85546875" style="1" bestFit="1" customWidth="1"/>
    <col min="5351" max="5351" width="13.7109375" style="1" customWidth="1"/>
    <col min="5352" max="5352" width="9.140625" style="1"/>
    <col min="5353" max="5353" width="10.7109375" style="1" customWidth="1"/>
    <col min="5354" max="5354" width="19.140625" style="1" bestFit="1" customWidth="1"/>
    <col min="5355" max="5356" width="9.5703125" style="1" customWidth="1"/>
    <col min="5357" max="5357" width="25.28515625" style="1" bestFit="1" customWidth="1"/>
    <col min="5358" max="5385" width="9.5703125" style="1" customWidth="1"/>
    <col min="5386" max="5587" width="9.140625" style="1"/>
    <col min="5588" max="5588" width="11" style="1" customWidth="1"/>
    <col min="5589" max="5589" width="0.5703125" style="1" customWidth="1"/>
    <col min="5590" max="5590" width="26.42578125" style="1" customWidth="1"/>
    <col min="5591" max="5596" width="0" style="1" hidden="1" customWidth="1"/>
    <col min="5597" max="5597" width="0.140625" style="1" customWidth="1"/>
    <col min="5598" max="5603" width="8.85546875" style="1" bestFit="1" customWidth="1"/>
    <col min="5604" max="5604" width="8.85546875" style="1" customWidth="1"/>
    <col min="5605" max="5605" width="9.140625" style="1"/>
    <col min="5606" max="5606" width="9.85546875" style="1" bestFit="1" customWidth="1"/>
    <col min="5607" max="5607" width="13.7109375" style="1" customWidth="1"/>
    <col min="5608" max="5608" width="9.140625" style="1"/>
    <col min="5609" max="5609" width="10.7109375" style="1" customWidth="1"/>
    <col min="5610" max="5610" width="19.140625" style="1" bestFit="1" customWidth="1"/>
    <col min="5611" max="5612" width="9.5703125" style="1" customWidth="1"/>
    <col min="5613" max="5613" width="25.28515625" style="1" bestFit="1" customWidth="1"/>
    <col min="5614" max="5641" width="9.5703125" style="1" customWidth="1"/>
    <col min="5642" max="5843" width="9.140625" style="1"/>
    <col min="5844" max="5844" width="11" style="1" customWidth="1"/>
    <col min="5845" max="5845" width="0.5703125" style="1" customWidth="1"/>
    <col min="5846" max="5846" width="26.42578125" style="1" customWidth="1"/>
    <col min="5847" max="5852" width="0" style="1" hidden="1" customWidth="1"/>
    <col min="5853" max="5853" width="0.140625" style="1" customWidth="1"/>
    <col min="5854" max="5859" width="8.85546875" style="1" bestFit="1" customWidth="1"/>
    <col min="5860" max="5860" width="8.85546875" style="1" customWidth="1"/>
    <col min="5861" max="5861" width="9.140625" style="1"/>
    <col min="5862" max="5862" width="9.85546875" style="1" bestFit="1" customWidth="1"/>
    <col min="5863" max="5863" width="13.7109375" style="1" customWidth="1"/>
    <col min="5864" max="5864" width="9.140625" style="1"/>
    <col min="5865" max="5865" width="10.7109375" style="1" customWidth="1"/>
    <col min="5866" max="5866" width="19.140625" style="1" bestFit="1" customWidth="1"/>
    <col min="5867" max="5868" width="9.5703125" style="1" customWidth="1"/>
    <col min="5869" max="5869" width="25.28515625" style="1" bestFit="1" customWidth="1"/>
    <col min="5870" max="5897" width="9.5703125" style="1" customWidth="1"/>
    <col min="5898" max="6099" width="9.140625" style="1"/>
    <col min="6100" max="6100" width="11" style="1" customWidth="1"/>
    <col min="6101" max="6101" width="0.5703125" style="1" customWidth="1"/>
    <col min="6102" max="6102" width="26.42578125" style="1" customWidth="1"/>
    <col min="6103" max="6108" width="0" style="1" hidden="1" customWidth="1"/>
    <col min="6109" max="6109" width="0.140625" style="1" customWidth="1"/>
    <col min="6110" max="6115" width="8.85546875" style="1" bestFit="1" customWidth="1"/>
    <col min="6116" max="6116" width="8.85546875" style="1" customWidth="1"/>
    <col min="6117" max="6117" width="9.140625" style="1"/>
    <col min="6118" max="6118" width="9.85546875" style="1" bestFit="1" customWidth="1"/>
    <col min="6119" max="6119" width="13.7109375" style="1" customWidth="1"/>
    <col min="6120" max="6120" width="9.140625" style="1"/>
    <col min="6121" max="6121" width="10.7109375" style="1" customWidth="1"/>
    <col min="6122" max="6122" width="19.140625" style="1" bestFit="1" customWidth="1"/>
    <col min="6123" max="6124" width="9.5703125" style="1" customWidth="1"/>
    <col min="6125" max="6125" width="25.28515625" style="1" bestFit="1" customWidth="1"/>
    <col min="6126" max="6153" width="9.5703125" style="1" customWidth="1"/>
    <col min="6154" max="6355" width="9.140625" style="1"/>
    <col min="6356" max="6356" width="11" style="1" customWidth="1"/>
    <col min="6357" max="6357" width="0.5703125" style="1" customWidth="1"/>
    <col min="6358" max="6358" width="26.42578125" style="1" customWidth="1"/>
    <col min="6359" max="6364" width="0" style="1" hidden="1" customWidth="1"/>
    <col min="6365" max="6365" width="0.140625" style="1" customWidth="1"/>
    <col min="6366" max="6371" width="8.85546875" style="1" bestFit="1" customWidth="1"/>
    <col min="6372" max="6372" width="8.85546875" style="1" customWidth="1"/>
    <col min="6373" max="6373" width="9.140625" style="1"/>
    <col min="6374" max="6374" width="9.85546875" style="1" bestFit="1" customWidth="1"/>
    <col min="6375" max="6375" width="13.7109375" style="1" customWidth="1"/>
    <col min="6376" max="6376" width="9.140625" style="1"/>
    <col min="6377" max="6377" width="10.7109375" style="1" customWidth="1"/>
    <col min="6378" max="6378" width="19.140625" style="1" bestFit="1" customWidth="1"/>
    <col min="6379" max="6380" width="9.5703125" style="1" customWidth="1"/>
    <col min="6381" max="6381" width="25.28515625" style="1" bestFit="1" customWidth="1"/>
    <col min="6382" max="6409" width="9.5703125" style="1" customWidth="1"/>
    <col min="6410" max="6611" width="9.140625" style="1"/>
    <col min="6612" max="6612" width="11" style="1" customWidth="1"/>
    <col min="6613" max="6613" width="0.5703125" style="1" customWidth="1"/>
    <col min="6614" max="6614" width="26.42578125" style="1" customWidth="1"/>
    <col min="6615" max="6620" width="0" style="1" hidden="1" customWidth="1"/>
    <col min="6621" max="6621" width="0.140625" style="1" customWidth="1"/>
    <col min="6622" max="6627" width="8.85546875" style="1" bestFit="1" customWidth="1"/>
    <col min="6628" max="6628" width="8.85546875" style="1" customWidth="1"/>
    <col min="6629" max="6629" width="9.140625" style="1"/>
    <col min="6630" max="6630" width="9.85546875" style="1" bestFit="1" customWidth="1"/>
    <col min="6631" max="6631" width="13.7109375" style="1" customWidth="1"/>
    <col min="6632" max="6632" width="9.140625" style="1"/>
    <col min="6633" max="6633" width="10.7109375" style="1" customWidth="1"/>
    <col min="6634" max="6634" width="19.140625" style="1" bestFit="1" customWidth="1"/>
    <col min="6635" max="6636" width="9.5703125" style="1" customWidth="1"/>
    <col min="6637" max="6637" width="25.28515625" style="1" bestFit="1" customWidth="1"/>
    <col min="6638" max="6665" width="9.5703125" style="1" customWidth="1"/>
    <col min="6666" max="6867" width="9.140625" style="1"/>
    <col min="6868" max="6868" width="11" style="1" customWidth="1"/>
    <col min="6869" max="6869" width="0.5703125" style="1" customWidth="1"/>
    <col min="6870" max="6870" width="26.42578125" style="1" customWidth="1"/>
    <col min="6871" max="6876" width="0" style="1" hidden="1" customWidth="1"/>
    <col min="6877" max="6877" width="0.140625" style="1" customWidth="1"/>
    <col min="6878" max="6883" width="8.85546875" style="1" bestFit="1" customWidth="1"/>
    <col min="6884" max="6884" width="8.85546875" style="1" customWidth="1"/>
    <col min="6885" max="6885" width="9.140625" style="1"/>
    <col min="6886" max="6886" width="9.85546875" style="1" bestFit="1" customWidth="1"/>
    <col min="6887" max="6887" width="13.7109375" style="1" customWidth="1"/>
    <col min="6888" max="6888" width="9.140625" style="1"/>
    <col min="6889" max="6889" width="10.7109375" style="1" customWidth="1"/>
    <col min="6890" max="6890" width="19.140625" style="1" bestFit="1" customWidth="1"/>
    <col min="6891" max="6892" width="9.5703125" style="1" customWidth="1"/>
    <col min="6893" max="6893" width="25.28515625" style="1" bestFit="1" customWidth="1"/>
    <col min="6894" max="6921" width="9.5703125" style="1" customWidth="1"/>
    <col min="6922" max="7123" width="9.140625" style="1"/>
    <col min="7124" max="7124" width="11" style="1" customWidth="1"/>
    <col min="7125" max="7125" width="0.5703125" style="1" customWidth="1"/>
    <col min="7126" max="7126" width="26.42578125" style="1" customWidth="1"/>
    <col min="7127" max="7132" width="0" style="1" hidden="1" customWidth="1"/>
    <col min="7133" max="7133" width="0.140625" style="1" customWidth="1"/>
    <col min="7134" max="7139" width="8.85546875" style="1" bestFit="1" customWidth="1"/>
    <col min="7140" max="7140" width="8.85546875" style="1" customWidth="1"/>
    <col min="7141" max="7141" width="9.140625" style="1"/>
    <col min="7142" max="7142" width="9.85546875" style="1" bestFit="1" customWidth="1"/>
    <col min="7143" max="7143" width="13.7109375" style="1" customWidth="1"/>
    <col min="7144" max="7144" width="9.140625" style="1"/>
    <col min="7145" max="7145" width="10.7109375" style="1" customWidth="1"/>
    <col min="7146" max="7146" width="19.140625" style="1" bestFit="1" customWidth="1"/>
    <col min="7147" max="7148" width="9.5703125" style="1" customWidth="1"/>
    <col min="7149" max="7149" width="25.28515625" style="1" bestFit="1" customWidth="1"/>
    <col min="7150" max="7177" width="9.5703125" style="1" customWidth="1"/>
    <col min="7178" max="7379" width="9.140625" style="1"/>
    <col min="7380" max="7380" width="11" style="1" customWidth="1"/>
    <col min="7381" max="7381" width="0.5703125" style="1" customWidth="1"/>
    <col min="7382" max="7382" width="26.42578125" style="1" customWidth="1"/>
    <col min="7383" max="7388" width="0" style="1" hidden="1" customWidth="1"/>
    <col min="7389" max="7389" width="0.140625" style="1" customWidth="1"/>
    <col min="7390" max="7395" width="8.85546875" style="1" bestFit="1" customWidth="1"/>
    <col min="7396" max="7396" width="8.85546875" style="1" customWidth="1"/>
    <col min="7397" max="7397" width="9.140625" style="1"/>
    <col min="7398" max="7398" width="9.85546875" style="1" bestFit="1" customWidth="1"/>
    <col min="7399" max="7399" width="13.7109375" style="1" customWidth="1"/>
    <col min="7400" max="7400" width="9.140625" style="1"/>
    <col min="7401" max="7401" width="10.7109375" style="1" customWidth="1"/>
    <col min="7402" max="7402" width="19.140625" style="1" bestFit="1" customWidth="1"/>
    <col min="7403" max="7404" width="9.5703125" style="1" customWidth="1"/>
    <col min="7405" max="7405" width="25.28515625" style="1" bestFit="1" customWidth="1"/>
    <col min="7406" max="7433" width="9.5703125" style="1" customWidth="1"/>
    <col min="7434" max="7635" width="9.140625" style="1"/>
    <col min="7636" max="7636" width="11" style="1" customWidth="1"/>
    <col min="7637" max="7637" width="0.5703125" style="1" customWidth="1"/>
    <col min="7638" max="7638" width="26.42578125" style="1" customWidth="1"/>
    <col min="7639" max="7644" width="0" style="1" hidden="1" customWidth="1"/>
    <col min="7645" max="7645" width="0.140625" style="1" customWidth="1"/>
    <col min="7646" max="7651" width="8.85546875" style="1" bestFit="1" customWidth="1"/>
    <col min="7652" max="7652" width="8.85546875" style="1" customWidth="1"/>
    <col min="7653" max="7653" width="9.140625" style="1"/>
    <col min="7654" max="7654" width="9.85546875" style="1" bestFit="1" customWidth="1"/>
    <col min="7655" max="7655" width="13.7109375" style="1" customWidth="1"/>
    <col min="7656" max="7656" width="9.140625" style="1"/>
    <col min="7657" max="7657" width="10.7109375" style="1" customWidth="1"/>
    <col min="7658" max="7658" width="19.140625" style="1" bestFit="1" customWidth="1"/>
    <col min="7659" max="7660" width="9.5703125" style="1" customWidth="1"/>
    <col min="7661" max="7661" width="25.28515625" style="1" bestFit="1" customWidth="1"/>
    <col min="7662" max="7689" width="9.5703125" style="1" customWidth="1"/>
    <col min="7690" max="7891" width="9.140625" style="1"/>
    <col min="7892" max="7892" width="11" style="1" customWidth="1"/>
    <col min="7893" max="7893" width="0.5703125" style="1" customWidth="1"/>
    <col min="7894" max="7894" width="26.42578125" style="1" customWidth="1"/>
    <col min="7895" max="7900" width="0" style="1" hidden="1" customWidth="1"/>
    <col min="7901" max="7901" width="0.140625" style="1" customWidth="1"/>
    <col min="7902" max="7907" width="8.85546875" style="1" bestFit="1" customWidth="1"/>
    <col min="7908" max="7908" width="8.85546875" style="1" customWidth="1"/>
    <col min="7909" max="7909" width="9.140625" style="1"/>
    <col min="7910" max="7910" width="9.85546875" style="1" bestFit="1" customWidth="1"/>
    <col min="7911" max="7911" width="13.7109375" style="1" customWidth="1"/>
    <col min="7912" max="7912" width="9.140625" style="1"/>
    <col min="7913" max="7913" width="10.7109375" style="1" customWidth="1"/>
    <col min="7914" max="7914" width="19.140625" style="1" bestFit="1" customWidth="1"/>
    <col min="7915" max="7916" width="9.5703125" style="1" customWidth="1"/>
    <col min="7917" max="7917" width="25.28515625" style="1" bestFit="1" customWidth="1"/>
    <col min="7918" max="7945" width="9.5703125" style="1" customWidth="1"/>
    <col min="7946" max="8147" width="9.140625" style="1"/>
    <col min="8148" max="8148" width="11" style="1" customWidth="1"/>
    <col min="8149" max="8149" width="0.5703125" style="1" customWidth="1"/>
    <col min="8150" max="8150" width="26.42578125" style="1" customWidth="1"/>
    <col min="8151" max="8156" width="0" style="1" hidden="1" customWidth="1"/>
    <col min="8157" max="8157" width="0.140625" style="1" customWidth="1"/>
    <col min="8158" max="8163" width="8.85546875" style="1" bestFit="1" customWidth="1"/>
    <col min="8164" max="8164" width="8.85546875" style="1" customWidth="1"/>
    <col min="8165" max="8165" width="9.140625" style="1"/>
    <col min="8166" max="8166" width="9.85546875" style="1" bestFit="1" customWidth="1"/>
    <col min="8167" max="8167" width="13.7109375" style="1" customWidth="1"/>
    <col min="8168" max="8168" width="9.140625" style="1"/>
    <col min="8169" max="8169" width="10.7109375" style="1" customWidth="1"/>
    <col min="8170" max="8170" width="19.140625" style="1" bestFit="1" customWidth="1"/>
    <col min="8171" max="8172" width="9.5703125" style="1" customWidth="1"/>
    <col min="8173" max="8173" width="25.28515625" style="1" bestFit="1" customWidth="1"/>
    <col min="8174" max="8201" width="9.5703125" style="1" customWidth="1"/>
    <col min="8202" max="8403" width="9.140625" style="1"/>
    <col min="8404" max="8404" width="11" style="1" customWidth="1"/>
    <col min="8405" max="8405" width="0.5703125" style="1" customWidth="1"/>
    <col min="8406" max="8406" width="26.42578125" style="1" customWidth="1"/>
    <col min="8407" max="8412" width="0" style="1" hidden="1" customWidth="1"/>
    <col min="8413" max="8413" width="0.140625" style="1" customWidth="1"/>
    <col min="8414" max="8419" width="8.85546875" style="1" bestFit="1" customWidth="1"/>
    <col min="8420" max="8420" width="8.85546875" style="1" customWidth="1"/>
    <col min="8421" max="8421" width="9.140625" style="1"/>
    <col min="8422" max="8422" width="9.85546875" style="1" bestFit="1" customWidth="1"/>
    <col min="8423" max="8423" width="13.7109375" style="1" customWidth="1"/>
    <col min="8424" max="8424" width="9.140625" style="1"/>
    <col min="8425" max="8425" width="10.7109375" style="1" customWidth="1"/>
    <col min="8426" max="8426" width="19.140625" style="1" bestFit="1" customWidth="1"/>
    <col min="8427" max="8428" width="9.5703125" style="1" customWidth="1"/>
    <col min="8429" max="8429" width="25.28515625" style="1" bestFit="1" customWidth="1"/>
    <col min="8430" max="8457" width="9.5703125" style="1" customWidth="1"/>
    <col min="8458" max="8659" width="9.140625" style="1"/>
    <col min="8660" max="8660" width="11" style="1" customWidth="1"/>
    <col min="8661" max="8661" width="0.5703125" style="1" customWidth="1"/>
    <col min="8662" max="8662" width="26.42578125" style="1" customWidth="1"/>
    <col min="8663" max="8668" width="0" style="1" hidden="1" customWidth="1"/>
    <col min="8669" max="8669" width="0.140625" style="1" customWidth="1"/>
    <col min="8670" max="8675" width="8.85546875" style="1" bestFit="1" customWidth="1"/>
    <col min="8676" max="8676" width="8.85546875" style="1" customWidth="1"/>
    <col min="8677" max="8677" width="9.140625" style="1"/>
    <col min="8678" max="8678" width="9.85546875" style="1" bestFit="1" customWidth="1"/>
    <col min="8679" max="8679" width="13.7109375" style="1" customWidth="1"/>
    <col min="8680" max="8680" width="9.140625" style="1"/>
    <col min="8681" max="8681" width="10.7109375" style="1" customWidth="1"/>
    <col min="8682" max="8682" width="19.140625" style="1" bestFit="1" customWidth="1"/>
    <col min="8683" max="8684" width="9.5703125" style="1" customWidth="1"/>
    <col min="8685" max="8685" width="25.28515625" style="1" bestFit="1" customWidth="1"/>
    <col min="8686" max="8713" width="9.5703125" style="1" customWidth="1"/>
    <col min="8714" max="8915" width="9.140625" style="1"/>
    <col min="8916" max="8916" width="11" style="1" customWidth="1"/>
    <col min="8917" max="8917" width="0.5703125" style="1" customWidth="1"/>
    <col min="8918" max="8918" width="26.42578125" style="1" customWidth="1"/>
    <col min="8919" max="8924" width="0" style="1" hidden="1" customWidth="1"/>
    <col min="8925" max="8925" width="0.140625" style="1" customWidth="1"/>
    <col min="8926" max="8931" width="8.85546875" style="1" bestFit="1" customWidth="1"/>
    <col min="8932" max="8932" width="8.85546875" style="1" customWidth="1"/>
    <col min="8933" max="8933" width="9.140625" style="1"/>
    <col min="8934" max="8934" width="9.85546875" style="1" bestFit="1" customWidth="1"/>
    <col min="8935" max="8935" width="13.7109375" style="1" customWidth="1"/>
    <col min="8936" max="8936" width="9.140625" style="1"/>
    <col min="8937" max="8937" width="10.7109375" style="1" customWidth="1"/>
    <col min="8938" max="8938" width="19.140625" style="1" bestFit="1" customWidth="1"/>
    <col min="8939" max="8940" width="9.5703125" style="1" customWidth="1"/>
    <col min="8941" max="8941" width="25.28515625" style="1" bestFit="1" customWidth="1"/>
    <col min="8942" max="8969" width="9.5703125" style="1" customWidth="1"/>
    <col min="8970" max="9171" width="9.140625" style="1"/>
    <col min="9172" max="9172" width="11" style="1" customWidth="1"/>
    <col min="9173" max="9173" width="0.5703125" style="1" customWidth="1"/>
    <col min="9174" max="9174" width="26.42578125" style="1" customWidth="1"/>
    <col min="9175" max="9180" width="0" style="1" hidden="1" customWidth="1"/>
    <col min="9181" max="9181" width="0.140625" style="1" customWidth="1"/>
    <col min="9182" max="9187" width="8.85546875" style="1" bestFit="1" customWidth="1"/>
    <col min="9188" max="9188" width="8.85546875" style="1" customWidth="1"/>
    <col min="9189" max="9189" width="9.140625" style="1"/>
    <col min="9190" max="9190" width="9.85546875" style="1" bestFit="1" customWidth="1"/>
    <col min="9191" max="9191" width="13.7109375" style="1" customWidth="1"/>
    <col min="9192" max="9192" width="9.140625" style="1"/>
    <col min="9193" max="9193" width="10.7109375" style="1" customWidth="1"/>
    <col min="9194" max="9194" width="19.140625" style="1" bestFit="1" customWidth="1"/>
    <col min="9195" max="9196" width="9.5703125" style="1" customWidth="1"/>
    <col min="9197" max="9197" width="25.28515625" style="1" bestFit="1" customWidth="1"/>
    <col min="9198" max="9225" width="9.5703125" style="1" customWidth="1"/>
    <col min="9226" max="9427" width="9.140625" style="1"/>
    <col min="9428" max="9428" width="11" style="1" customWidth="1"/>
    <col min="9429" max="9429" width="0.5703125" style="1" customWidth="1"/>
    <col min="9430" max="9430" width="26.42578125" style="1" customWidth="1"/>
    <col min="9431" max="9436" width="0" style="1" hidden="1" customWidth="1"/>
    <col min="9437" max="9437" width="0.140625" style="1" customWidth="1"/>
    <col min="9438" max="9443" width="8.85546875" style="1" bestFit="1" customWidth="1"/>
    <col min="9444" max="9444" width="8.85546875" style="1" customWidth="1"/>
    <col min="9445" max="9445" width="9.140625" style="1"/>
    <col min="9446" max="9446" width="9.85546875" style="1" bestFit="1" customWidth="1"/>
    <col min="9447" max="9447" width="13.7109375" style="1" customWidth="1"/>
    <col min="9448" max="9448" width="9.140625" style="1"/>
    <col min="9449" max="9449" width="10.7109375" style="1" customWidth="1"/>
    <col min="9450" max="9450" width="19.140625" style="1" bestFit="1" customWidth="1"/>
    <col min="9451" max="9452" width="9.5703125" style="1" customWidth="1"/>
    <col min="9453" max="9453" width="25.28515625" style="1" bestFit="1" customWidth="1"/>
    <col min="9454" max="9481" width="9.5703125" style="1" customWidth="1"/>
    <col min="9482" max="9683" width="9.140625" style="1"/>
    <col min="9684" max="9684" width="11" style="1" customWidth="1"/>
    <col min="9685" max="9685" width="0.5703125" style="1" customWidth="1"/>
    <col min="9686" max="9686" width="26.42578125" style="1" customWidth="1"/>
    <col min="9687" max="9692" width="0" style="1" hidden="1" customWidth="1"/>
    <col min="9693" max="9693" width="0.140625" style="1" customWidth="1"/>
    <col min="9694" max="9699" width="8.85546875" style="1" bestFit="1" customWidth="1"/>
    <col min="9700" max="9700" width="8.85546875" style="1" customWidth="1"/>
    <col min="9701" max="9701" width="9.140625" style="1"/>
    <col min="9702" max="9702" width="9.85546875" style="1" bestFit="1" customWidth="1"/>
    <col min="9703" max="9703" width="13.7109375" style="1" customWidth="1"/>
    <col min="9704" max="9704" width="9.140625" style="1"/>
    <col min="9705" max="9705" width="10.7109375" style="1" customWidth="1"/>
    <col min="9706" max="9706" width="19.140625" style="1" bestFit="1" customWidth="1"/>
    <col min="9707" max="9708" width="9.5703125" style="1" customWidth="1"/>
    <col min="9709" max="9709" width="25.28515625" style="1" bestFit="1" customWidth="1"/>
    <col min="9710" max="9737" width="9.5703125" style="1" customWidth="1"/>
    <col min="9738" max="9939" width="9.140625" style="1"/>
    <col min="9940" max="9940" width="11" style="1" customWidth="1"/>
    <col min="9941" max="9941" width="0.5703125" style="1" customWidth="1"/>
    <col min="9942" max="9942" width="26.42578125" style="1" customWidth="1"/>
    <col min="9943" max="9948" width="0" style="1" hidden="1" customWidth="1"/>
    <col min="9949" max="9949" width="0.140625" style="1" customWidth="1"/>
    <col min="9950" max="9955" width="8.85546875" style="1" bestFit="1" customWidth="1"/>
    <col min="9956" max="9956" width="8.85546875" style="1" customWidth="1"/>
    <col min="9957" max="9957" width="9.140625" style="1"/>
    <col min="9958" max="9958" width="9.85546875" style="1" bestFit="1" customWidth="1"/>
    <col min="9959" max="9959" width="13.7109375" style="1" customWidth="1"/>
    <col min="9960" max="9960" width="9.140625" style="1"/>
    <col min="9961" max="9961" width="10.7109375" style="1" customWidth="1"/>
    <col min="9962" max="9962" width="19.140625" style="1" bestFit="1" customWidth="1"/>
    <col min="9963" max="9964" width="9.5703125" style="1" customWidth="1"/>
    <col min="9965" max="9965" width="25.28515625" style="1" bestFit="1" customWidth="1"/>
    <col min="9966" max="9993" width="9.5703125" style="1" customWidth="1"/>
    <col min="9994" max="10195" width="9.140625" style="1"/>
    <col min="10196" max="10196" width="11" style="1" customWidth="1"/>
    <col min="10197" max="10197" width="0.5703125" style="1" customWidth="1"/>
    <col min="10198" max="10198" width="26.42578125" style="1" customWidth="1"/>
    <col min="10199" max="10204" width="0" style="1" hidden="1" customWidth="1"/>
    <col min="10205" max="10205" width="0.140625" style="1" customWidth="1"/>
    <col min="10206" max="10211" width="8.85546875" style="1" bestFit="1" customWidth="1"/>
    <col min="10212" max="10212" width="8.85546875" style="1" customWidth="1"/>
    <col min="10213" max="10213" width="9.140625" style="1"/>
    <col min="10214" max="10214" width="9.85546875" style="1" bestFit="1" customWidth="1"/>
    <col min="10215" max="10215" width="13.7109375" style="1" customWidth="1"/>
    <col min="10216" max="10216" width="9.140625" style="1"/>
    <col min="10217" max="10217" width="10.7109375" style="1" customWidth="1"/>
    <col min="10218" max="10218" width="19.140625" style="1" bestFit="1" customWidth="1"/>
    <col min="10219" max="10220" width="9.5703125" style="1" customWidth="1"/>
    <col min="10221" max="10221" width="25.28515625" style="1" bestFit="1" customWidth="1"/>
    <col min="10222" max="10249" width="9.5703125" style="1" customWidth="1"/>
    <col min="10250" max="10451" width="9.140625" style="1"/>
    <col min="10452" max="10452" width="11" style="1" customWidth="1"/>
    <col min="10453" max="10453" width="0.5703125" style="1" customWidth="1"/>
    <col min="10454" max="10454" width="26.42578125" style="1" customWidth="1"/>
    <col min="10455" max="10460" width="0" style="1" hidden="1" customWidth="1"/>
    <col min="10461" max="10461" width="0.140625" style="1" customWidth="1"/>
    <col min="10462" max="10467" width="8.85546875" style="1" bestFit="1" customWidth="1"/>
    <col min="10468" max="10468" width="8.85546875" style="1" customWidth="1"/>
    <col min="10469" max="10469" width="9.140625" style="1"/>
    <col min="10470" max="10470" width="9.85546875" style="1" bestFit="1" customWidth="1"/>
    <col min="10471" max="10471" width="13.7109375" style="1" customWidth="1"/>
    <col min="10472" max="10472" width="9.140625" style="1"/>
    <col min="10473" max="10473" width="10.7109375" style="1" customWidth="1"/>
    <col min="10474" max="10474" width="19.140625" style="1" bestFit="1" customWidth="1"/>
    <col min="10475" max="10476" width="9.5703125" style="1" customWidth="1"/>
    <col min="10477" max="10477" width="25.28515625" style="1" bestFit="1" customWidth="1"/>
    <col min="10478" max="10505" width="9.5703125" style="1" customWidth="1"/>
    <col min="10506" max="10707" width="9.140625" style="1"/>
    <col min="10708" max="10708" width="11" style="1" customWidth="1"/>
    <col min="10709" max="10709" width="0.5703125" style="1" customWidth="1"/>
    <col min="10710" max="10710" width="26.42578125" style="1" customWidth="1"/>
    <col min="10711" max="10716" width="0" style="1" hidden="1" customWidth="1"/>
    <col min="10717" max="10717" width="0.140625" style="1" customWidth="1"/>
    <col min="10718" max="10723" width="8.85546875" style="1" bestFit="1" customWidth="1"/>
    <col min="10724" max="10724" width="8.85546875" style="1" customWidth="1"/>
    <col min="10725" max="10725" width="9.140625" style="1"/>
    <col min="10726" max="10726" width="9.85546875" style="1" bestFit="1" customWidth="1"/>
    <col min="10727" max="10727" width="13.7109375" style="1" customWidth="1"/>
    <col min="10728" max="10728" width="9.140625" style="1"/>
    <col min="10729" max="10729" width="10.7109375" style="1" customWidth="1"/>
    <col min="10730" max="10730" width="19.140625" style="1" bestFit="1" customWidth="1"/>
    <col min="10731" max="10732" width="9.5703125" style="1" customWidth="1"/>
    <col min="10733" max="10733" width="25.28515625" style="1" bestFit="1" customWidth="1"/>
    <col min="10734" max="10761" width="9.5703125" style="1" customWidth="1"/>
    <col min="10762" max="10963" width="9.140625" style="1"/>
    <col min="10964" max="10964" width="11" style="1" customWidth="1"/>
    <col min="10965" max="10965" width="0.5703125" style="1" customWidth="1"/>
    <col min="10966" max="10966" width="26.42578125" style="1" customWidth="1"/>
    <col min="10967" max="10972" width="0" style="1" hidden="1" customWidth="1"/>
    <col min="10973" max="10973" width="0.140625" style="1" customWidth="1"/>
    <col min="10974" max="10979" width="8.85546875" style="1" bestFit="1" customWidth="1"/>
    <col min="10980" max="10980" width="8.85546875" style="1" customWidth="1"/>
    <col min="10981" max="10981" width="9.140625" style="1"/>
    <col min="10982" max="10982" width="9.85546875" style="1" bestFit="1" customWidth="1"/>
    <col min="10983" max="10983" width="13.7109375" style="1" customWidth="1"/>
    <col min="10984" max="10984" width="9.140625" style="1"/>
    <col min="10985" max="10985" width="10.7109375" style="1" customWidth="1"/>
    <col min="10986" max="10986" width="19.140625" style="1" bestFit="1" customWidth="1"/>
    <col min="10987" max="10988" width="9.5703125" style="1" customWidth="1"/>
    <col min="10989" max="10989" width="25.28515625" style="1" bestFit="1" customWidth="1"/>
    <col min="10990" max="11017" width="9.5703125" style="1" customWidth="1"/>
    <col min="11018" max="11219" width="9.140625" style="1"/>
    <col min="11220" max="11220" width="11" style="1" customWidth="1"/>
    <col min="11221" max="11221" width="0.5703125" style="1" customWidth="1"/>
    <col min="11222" max="11222" width="26.42578125" style="1" customWidth="1"/>
    <col min="11223" max="11228" width="0" style="1" hidden="1" customWidth="1"/>
    <col min="11229" max="11229" width="0.140625" style="1" customWidth="1"/>
    <col min="11230" max="11235" width="8.85546875" style="1" bestFit="1" customWidth="1"/>
    <col min="11236" max="11236" width="8.85546875" style="1" customWidth="1"/>
    <col min="11237" max="11237" width="9.140625" style="1"/>
    <col min="11238" max="11238" width="9.85546875" style="1" bestFit="1" customWidth="1"/>
    <col min="11239" max="11239" width="13.7109375" style="1" customWidth="1"/>
    <col min="11240" max="11240" width="9.140625" style="1"/>
    <col min="11241" max="11241" width="10.7109375" style="1" customWidth="1"/>
    <col min="11242" max="11242" width="19.140625" style="1" bestFit="1" customWidth="1"/>
    <col min="11243" max="11244" width="9.5703125" style="1" customWidth="1"/>
    <col min="11245" max="11245" width="25.28515625" style="1" bestFit="1" customWidth="1"/>
    <col min="11246" max="11273" width="9.5703125" style="1" customWidth="1"/>
    <col min="11274" max="11475" width="9.140625" style="1"/>
    <col min="11476" max="11476" width="11" style="1" customWidth="1"/>
    <col min="11477" max="11477" width="0.5703125" style="1" customWidth="1"/>
    <col min="11478" max="11478" width="26.42578125" style="1" customWidth="1"/>
    <col min="11479" max="11484" width="0" style="1" hidden="1" customWidth="1"/>
    <col min="11485" max="11485" width="0.140625" style="1" customWidth="1"/>
    <col min="11486" max="11491" width="8.85546875" style="1" bestFit="1" customWidth="1"/>
    <col min="11492" max="11492" width="8.85546875" style="1" customWidth="1"/>
    <col min="11493" max="11493" width="9.140625" style="1"/>
    <col min="11494" max="11494" width="9.85546875" style="1" bestFit="1" customWidth="1"/>
    <col min="11495" max="11495" width="13.7109375" style="1" customWidth="1"/>
    <col min="11496" max="11496" width="9.140625" style="1"/>
    <col min="11497" max="11497" width="10.7109375" style="1" customWidth="1"/>
    <col min="11498" max="11498" width="19.140625" style="1" bestFit="1" customWidth="1"/>
    <col min="11499" max="11500" width="9.5703125" style="1" customWidth="1"/>
    <col min="11501" max="11501" width="25.28515625" style="1" bestFit="1" customWidth="1"/>
    <col min="11502" max="11529" width="9.5703125" style="1" customWidth="1"/>
    <col min="11530" max="11731" width="9.140625" style="1"/>
    <col min="11732" max="11732" width="11" style="1" customWidth="1"/>
    <col min="11733" max="11733" width="0.5703125" style="1" customWidth="1"/>
    <col min="11734" max="11734" width="26.42578125" style="1" customWidth="1"/>
    <col min="11735" max="11740" width="0" style="1" hidden="1" customWidth="1"/>
    <col min="11741" max="11741" width="0.140625" style="1" customWidth="1"/>
    <col min="11742" max="11747" width="8.85546875" style="1" bestFit="1" customWidth="1"/>
    <col min="11748" max="11748" width="8.85546875" style="1" customWidth="1"/>
    <col min="11749" max="11749" width="9.140625" style="1"/>
    <col min="11750" max="11750" width="9.85546875" style="1" bestFit="1" customWidth="1"/>
    <col min="11751" max="11751" width="13.7109375" style="1" customWidth="1"/>
    <col min="11752" max="11752" width="9.140625" style="1"/>
    <col min="11753" max="11753" width="10.7109375" style="1" customWidth="1"/>
    <col min="11754" max="11754" width="19.140625" style="1" bestFit="1" customWidth="1"/>
    <col min="11755" max="11756" width="9.5703125" style="1" customWidth="1"/>
    <col min="11757" max="11757" width="25.28515625" style="1" bestFit="1" customWidth="1"/>
    <col min="11758" max="11785" width="9.5703125" style="1" customWidth="1"/>
    <col min="11786" max="11987" width="9.140625" style="1"/>
    <col min="11988" max="11988" width="11" style="1" customWidth="1"/>
    <col min="11989" max="11989" width="0.5703125" style="1" customWidth="1"/>
    <col min="11990" max="11990" width="26.42578125" style="1" customWidth="1"/>
    <col min="11991" max="11996" width="0" style="1" hidden="1" customWidth="1"/>
    <col min="11997" max="11997" width="0.140625" style="1" customWidth="1"/>
    <col min="11998" max="12003" width="8.85546875" style="1" bestFit="1" customWidth="1"/>
    <col min="12004" max="12004" width="8.85546875" style="1" customWidth="1"/>
    <col min="12005" max="12005" width="9.140625" style="1"/>
    <col min="12006" max="12006" width="9.85546875" style="1" bestFit="1" customWidth="1"/>
    <col min="12007" max="12007" width="13.7109375" style="1" customWidth="1"/>
    <col min="12008" max="12008" width="9.140625" style="1"/>
    <col min="12009" max="12009" width="10.7109375" style="1" customWidth="1"/>
    <col min="12010" max="12010" width="19.140625" style="1" bestFit="1" customWidth="1"/>
    <col min="12011" max="12012" width="9.5703125" style="1" customWidth="1"/>
    <col min="12013" max="12013" width="25.28515625" style="1" bestFit="1" customWidth="1"/>
    <col min="12014" max="12041" width="9.5703125" style="1" customWidth="1"/>
    <col min="12042" max="12243" width="9.140625" style="1"/>
    <col min="12244" max="12244" width="11" style="1" customWidth="1"/>
    <col min="12245" max="12245" width="0.5703125" style="1" customWidth="1"/>
    <col min="12246" max="12246" width="26.42578125" style="1" customWidth="1"/>
    <col min="12247" max="12252" width="0" style="1" hidden="1" customWidth="1"/>
    <col min="12253" max="12253" width="0.140625" style="1" customWidth="1"/>
    <col min="12254" max="12259" width="8.85546875" style="1" bestFit="1" customWidth="1"/>
    <col min="12260" max="12260" width="8.85546875" style="1" customWidth="1"/>
    <col min="12261" max="12261" width="9.140625" style="1"/>
    <col min="12262" max="12262" width="9.85546875" style="1" bestFit="1" customWidth="1"/>
    <col min="12263" max="12263" width="13.7109375" style="1" customWidth="1"/>
    <col min="12264" max="12264" width="9.140625" style="1"/>
    <col min="12265" max="12265" width="10.7109375" style="1" customWidth="1"/>
    <col min="12266" max="12266" width="19.140625" style="1" bestFit="1" customWidth="1"/>
    <col min="12267" max="12268" width="9.5703125" style="1" customWidth="1"/>
    <col min="12269" max="12269" width="25.28515625" style="1" bestFit="1" customWidth="1"/>
    <col min="12270" max="12297" width="9.5703125" style="1" customWidth="1"/>
    <col min="12298" max="12499" width="9.140625" style="1"/>
    <col min="12500" max="12500" width="11" style="1" customWidth="1"/>
    <col min="12501" max="12501" width="0.5703125" style="1" customWidth="1"/>
    <col min="12502" max="12502" width="26.42578125" style="1" customWidth="1"/>
    <col min="12503" max="12508" width="0" style="1" hidden="1" customWidth="1"/>
    <col min="12509" max="12509" width="0.140625" style="1" customWidth="1"/>
    <col min="12510" max="12515" width="8.85546875" style="1" bestFit="1" customWidth="1"/>
    <col min="12516" max="12516" width="8.85546875" style="1" customWidth="1"/>
    <col min="12517" max="12517" width="9.140625" style="1"/>
    <col min="12518" max="12518" width="9.85546875" style="1" bestFit="1" customWidth="1"/>
    <col min="12519" max="12519" width="13.7109375" style="1" customWidth="1"/>
    <col min="12520" max="12520" width="9.140625" style="1"/>
    <col min="12521" max="12521" width="10.7109375" style="1" customWidth="1"/>
    <col min="12522" max="12522" width="19.140625" style="1" bestFit="1" customWidth="1"/>
    <col min="12523" max="12524" width="9.5703125" style="1" customWidth="1"/>
    <col min="12525" max="12525" width="25.28515625" style="1" bestFit="1" customWidth="1"/>
    <col min="12526" max="12553" width="9.5703125" style="1" customWidth="1"/>
    <col min="12554" max="12755" width="9.140625" style="1"/>
    <col min="12756" max="12756" width="11" style="1" customWidth="1"/>
    <col min="12757" max="12757" width="0.5703125" style="1" customWidth="1"/>
    <col min="12758" max="12758" width="26.42578125" style="1" customWidth="1"/>
    <col min="12759" max="12764" width="0" style="1" hidden="1" customWidth="1"/>
    <col min="12765" max="12765" width="0.140625" style="1" customWidth="1"/>
    <col min="12766" max="12771" width="8.85546875" style="1" bestFit="1" customWidth="1"/>
    <col min="12772" max="12772" width="8.85546875" style="1" customWidth="1"/>
    <col min="12773" max="12773" width="9.140625" style="1"/>
    <col min="12774" max="12774" width="9.85546875" style="1" bestFit="1" customWidth="1"/>
    <col min="12775" max="12775" width="13.7109375" style="1" customWidth="1"/>
    <col min="12776" max="12776" width="9.140625" style="1"/>
    <col min="12777" max="12777" width="10.7109375" style="1" customWidth="1"/>
    <col min="12778" max="12778" width="19.140625" style="1" bestFit="1" customWidth="1"/>
    <col min="12779" max="12780" width="9.5703125" style="1" customWidth="1"/>
    <col min="12781" max="12781" width="25.28515625" style="1" bestFit="1" customWidth="1"/>
    <col min="12782" max="12809" width="9.5703125" style="1" customWidth="1"/>
    <col min="12810" max="13011" width="9.140625" style="1"/>
    <col min="13012" max="13012" width="11" style="1" customWidth="1"/>
    <col min="13013" max="13013" width="0.5703125" style="1" customWidth="1"/>
    <col min="13014" max="13014" width="26.42578125" style="1" customWidth="1"/>
    <col min="13015" max="13020" width="0" style="1" hidden="1" customWidth="1"/>
    <col min="13021" max="13021" width="0.140625" style="1" customWidth="1"/>
    <col min="13022" max="13027" width="8.85546875" style="1" bestFit="1" customWidth="1"/>
    <col min="13028" max="13028" width="8.85546875" style="1" customWidth="1"/>
    <col min="13029" max="13029" width="9.140625" style="1"/>
    <col min="13030" max="13030" width="9.85546875" style="1" bestFit="1" customWidth="1"/>
    <col min="13031" max="13031" width="13.7109375" style="1" customWidth="1"/>
    <col min="13032" max="13032" width="9.140625" style="1"/>
    <col min="13033" max="13033" width="10.7109375" style="1" customWidth="1"/>
    <col min="13034" max="13034" width="19.140625" style="1" bestFit="1" customWidth="1"/>
    <col min="13035" max="13036" width="9.5703125" style="1" customWidth="1"/>
    <col min="13037" max="13037" width="25.28515625" style="1" bestFit="1" customWidth="1"/>
    <col min="13038" max="13065" width="9.5703125" style="1" customWidth="1"/>
    <col min="13066" max="13267" width="9.140625" style="1"/>
    <col min="13268" max="13268" width="11" style="1" customWidth="1"/>
    <col min="13269" max="13269" width="0.5703125" style="1" customWidth="1"/>
    <col min="13270" max="13270" width="26.42578125" style="1" customWidth="1"/>
    <col min="13271" max="13276" width="0" style="1" hidden="1" customWidth="1"/>
    <col min="13277" max="13277" width="0.140625" style="1" customWidth="1"/>
    <col min="13278" max="13283" width="8.85546875" style="1" bestFit="1" customWidth="1"/>
    <col min="13284" max="13284" width="8.85546875" style="1" customWidth="1"/>
    <col min="13285" max="13285" width="9.140625" style="1"/>
    <col min="13286" max="13286" width="9.85546875" style="1" bestFit="1" customWidth="1"/>
    <col min="13287" max="13287" width="13.7109375" style="1" customWidth="1"/>
    <col min="13288" max="13288" width="9.140625" style="1"/>
    <col min="13289" max="13289" width="10.7109375" style="1" customWidth="1"/>
    <col min="13290" max="13290" width="19.140625" style="1" bestFit="1" customWidth="1"/>
    <col min="13291" max="13292" width="9.5703125" style="1" customWidth="1"/>
    <col min="13293" max="13293" width="25.28515625" style="1" bestFit="1" customWidth="1"/>
    <col min="13294" max="13321" width="9.5703125" style="1" customWidth="1"/>
    <col min="13322" max="13523" width="9.140625" style="1"/>
    <col min="13524" max="13524" width="11" style="1" customWidth="1"/>
    <col min="13525" max="13525" width="0.5703125" style="1" customWidth="1"/>
    <col min="13526" max="13526" width="26.42578125" style="1" customWidth="1"/>
    <col min="13527" max="13532" width="0" style="1" hidden="1" customWidth="1"/>
    <col min="13533" max="13533" width="0.140625" style="1" customWidth="1"/>
    <col min="13534" max="13539" width="8.85546875" style="1" bestFit="1" customWidth="1"/>
    <col min="13540" max="13540" width="8.85546875" style="1" customWidth="1"/>
    <col min="13541" max="13541" width="9.140625" style="1"/>
    <col min="13542" max="13542" width="9.85546875" style="1" bestFit="1" customWidth="1"/>
    <col min="13543" max="13543" width="13.7109375" style="1" customWidth="1"/>
    <col min="13544" max="13544" width="9.140625" style="1"/>
    <col min="13545" max="13545" width="10.7109375" style="1" customWidth="1"/>
    <col min="13546" max="13546" width="19.140625" style="1" bestFit="1" customWidth="1"/>
    <col min="13547" max="13548" width="9.5703125" style="1" customWidth="1"/>
    <col min="13549" max="13549" width="25.28515625" style="1" bestFit="1" customWidth="1"/>
    <col min="13550" max="13577" width="9.5703125" style="1" customWidth="1"/>
    <col min="13578" max="13779" width="9.140625" style="1"/>
    <col min="13780" max="13780" width="11" style="1" customWidth="1"/>
    <col min="13781" max="13781" width="0.5703125" style="1" customWidth="1"/>
    <col min="13782" max="13782" width="26.42578125" style="1" customWidth="1"/>
    <col min="13783" max="13788" width="0" style="1" hidden="1" customWidth="1"/>
    <col min="13789" max="13789" width="0.140625" style="1" customWidth="1"/>
    <col min="13790" max="13795" width="8.85546875" style="1" bestFit="1" customWidth="1"/>
    <col min="13796" max="13796" width="8.85546875" style="1" customWidth="1"/>
    <col min="13797" max="13797" width="9.140625" style="1"/>
    <col min="13798" max="13798" width="9.85546875" style="1" bestFit="1" customWidth="1"/>
    <col min="13799" max="13799" width="13.7109375" style="1" customWidth="1"/>
    <col min="13800" max="13800" width="9.140625" style="1"/>
    <col min="13801" max="13801" width="10.7109375" style="1" customWidth="1"/>
    <col min="13802" max="13802" width="19.140625" style="1" bestFit="1" customWidth="1"/>
    <col min="13803" max="13804" width="9.5703125" style="1" customWidth="1"/>
    <col min="13805" max="13805" width="25.28515625" style="1" bestFit="1" customWidth="1"/>
    <col min="13806" max="13833" width="9.5703125" style="1" customWidth="1"/>
    <col min="13834" max="14035" width="9.140625" style="1"/>
    <col min="14036" max="14036" width="11" style="1" customWidth="1"/>
    <col min="14037" max="14037" width="0.5703125" style="1" customWidth="1"/>
    <col min="14038" max="14038" width="26.42578125" style="1" customWidth="1"/>
    <col min="14039" max="14044" width="0" style="1" hidden="1" customWidth="1"/>
    <col min="14045" max="14045" width="0.140625" style="1" customWidth="1"/>
    <col min="14046" max="14051" width="8.85546875" style="1" bestFit="1" customWidth="1"/>
    <col min="14052" max="14052" width="8.85546875" style="1" customWidth="1"/>
    <col min="14053" max="14053" width="9.140625" style="1"/>
    <col min="14054" max="14054" width="9.85546875" style="1" bestFit="1" customWidth="1"/>
    <col min="14055" max="14055" width="13.7109375" style="1" customWidth="1"/>
    <col min="14056" max="14056" width="9.140625" style="1"/>
    <col min="14057" max="14057" width="10.7109375" style="1" customWidth="1"/>
    <col min="14058" max="14058" width="19.140625" style="1" bestFit="1" customWidth="1"/>
    <col min="14059" max="14060" width="9.5703125" style="1" customWidth="1"/>
    <col min="14061" max="14061" width="25.28515625" style="1" bestFit="1" customWidth="1"/>
    <col min="14062" max="14089" width="9.5703125" style="1" customWidth="1"/>
    <col min="14090" max="14291" width="9.140625" style="1"/>
    <col min="14292" max="14292" width="11" style="1" customWidth="1"/>
    <col min="14293" max="14293" width="0.5703125" style="1" customWidth="1"/>
    <col min="14294" max="14294" width="26.42578125" style="1" customWidth="1"/>
    <col min="14295" max="14300" width="0" style="1" hidden="1" customWidth="1"/>
    <col min="14301" max="14301" width="0.140625" style="1" customWidth="1"/>
    <col min="14302" max="14307" width="8.85546875" style="1" bestFit="1" customWidth="1"/>
    <col min="14308" max="14308" width="8.85546875" style="1" customWidth="1"/>
    <col min="14309" max="14309" width="9.140625" style="1"/>
    <col min="14310" max="14310" width="9.85546875" style="1" bestFit="1" customWidth="1"/>
    <col min="14311" max="14311" width="13.7109375" style="1" customWidth="1"/>
    <col min="14312" max="14312" width="9.140625" style="1"/>
    <col min="14313" max="14313" width="10.7109375" style="1" customWidth="1"/>
    <col min="14314" max="14314" width="19.140625" style="1" bestFit="1" customWidth="1"/>
    <col min="14315" max="14316" width="9.5703125" style="1" customWidth="1"/>
    <col min="14317" max="14317" width="25.28515625" style="1" bestFit="1" customWidth="1"/>
    <col min="14318" max="14345" width="9.5703125" style="1" customWidth="1"/>
    <col min="14346" max="14547" width="9.140625" style="1"/>
    <col min="14548" max="14548" width="11" style="1" customWidth="1"/>
    <col min="14549" max="14549" width="0.5703125" style="1" customWidth="1"/>
    <col min="14550" max="14550" width="26.42578125" style="1" customWidth="1"/>
    <col min="14551" max="14556" width="0" style="1" hidden="1" customWidth="1"/>
    <col min="14557" max="14557" width="0.140625" style="1" customWidth="1"/>
    <col min="14558" max="14563" width="8.85546875" style="1" bestFit="1" customWidth="1"/>
    <col min="14564" max="14564" width="8.85546875" style="1" customWidth="1"/>
    <col min="14565" max="14565" width="9.140625" style="1"/>
    <col min="14566" max="14566" width="9.85546875" style="1" bestFit="1" customWidth="1"/>
    <col min="14567" max="14567" width="13.7109375" style="1" customWidth="1"/>
    <col min="14568" max="14568" width="9.140625" style="1"/>
    <col min="14569" max="14569" width="10.7109375" style="1" customWidth="1"/>
    <col min="14570" max="14570" width="19.140625" style="1" bestFit="1" customWidth="1"/>
    <col min="14571" max="14572" width="9.5703125" style="1" customWidth="1"/>
    <col min="14573" max="14573" width="25.28515625" style="1" bestFit="1" customWidth="1"/>
    <col min="14574" max="14601" width="9.5703125" style="1" customWidth="1"/>
    <col min="14602" max="14803" width="9.140625" style="1"/>
    <col min="14804" max="14804" width="11" style="1" customWidth="1"/>
    <col min="14805" max="14805" width="0.5703125" style="1" customWidth="1"/>
    <col min="14806" max="14806" width="26.42578125" style="1" customWidth="1"/>
    <col min="14807" max="14812" width="0" style="1" hidden="1" customWidth="1"/>
    <col min="14813" max="14813" width="0.140625" style="1" customWidth="1"/>
    <col min="14814" max="14819" width="8.85546875" style="1" bestFit="1" customWidth="1"/>
    <col min="14820" max="14820" width="8.85546875" style="1" customWidth="1"/>
    <col min="14821" max="14821" width="9.140625" style="1"/>
    <col min="14822" max="14822" width="9.85546875" style="1" bestFit="1" customWidth="1"/>
    <col min="14823" max="14823" width="13.7109375" style="1" customWidth="1"/>
    <col min="14824" max="14824" width="9.140625" style="1"/>
    <col min="14825" max="14825" width="10.7109375" style="1" customWidth="1"/>
    <col min="14826" max="14826" width="19.140625" style="1" bestFit="1" customWidth="1"/>
    <col min="14827" max="14828" width="9.5703125" style="1" customWidth="1"/>
    <col min="14829" max="14829" width="25.28515625" style="1" bestFit="1" customWidth="1"/>
    <col min="14830" max="14857" width="9.5703125" style="1" customWidth="1"/>
    <col min="14858" max="15059" width="9.140625" style="1"/>
    <col min="15060" max="15060" width="11" style="1" customWidth="1"/>
    <col min="15061" max="15061" width="0.5703125" style="1" customWidth="1"/>
    <col min="15062" max="15062" width="26.42578125" style="1" customWidth="1"/>
    <col min="15063" max="15068" width="0" style="1" hidden="1" customWidth="1"/>
    <col min="15069" max="15069" width="0.140625" style="1" customWidth="1"/>
    <col min="15070" max="15075" width="8.85546875" style="1" bestFit="1" customWidth="1"/>
    <col min="15076" max="15076" width="8.85546875" style="1" customWidth="1"/>
    <col min="15077" max="15077" width="9.140625" style="1"/>
    <col min="15078" max="15078" width="9.85546875" style="1" bestFit="1" customWidth="1"/>
    <col min="15079" max="15079" width="13.7109375" style="1" customWidth="1"/>
    <col min="15080" max="15080" width="9.140625" style="1"/>
    <col min="15081" max="15081" width="10.7109375" style="1" customWidth="1"/>
    <col min="15082" max="15082" width="19.140625" style="1" bestFit="1" customWidth="1"/>
    <col min="15083" max="15084" width="9.5703125" style="1" customWidth="1"/>
    <col min="15085" max="15085" width="25.28515625" style="1" bestFit="1" customWidth="1"/>
    <col min="15086" max="15113" width="9.5703125" style="1" customWidth="1"/>
    <col min="15114" max="15315" width="9.140625" style="1"/>
    <col min="15316" max="15316" width="11" style="1" customWidth="1"/>
    <col min="15317" max="15317" width="0.5703125" style="1" customWidth="1"/>
    <col min="15318" max="15318" width="26.42578125" style="1" customWidth="1"/>
    <col min="15319" max="15324" width="0" style="1" hidden="1" customWidth="1"/>
    <col min="15325" max="15325" width="0.140625" style="1" customWidth="1"/>
    <col min="15326" max="15331" width="8.85546875" style="1" bestFit="1" customWidth="1"/>
    <col min="15332" max="15332" width="8.85546875" style="1" customWidth="1"/>
    <col min="15333" max="15333" width="9.140625" style="1"/>
    <col min="15334" max="15334" width="9.85546875" style="1" bestFit="1" customWidth="1"/>
    <col min="15335" max="15335" width="13.7109375" style="1" customWidth="1"/>
    <col min="15336" max="15336" width="9.140625" style="1"/>
    <col min="15337" max="15337" width="10.7109375" style="1" customWidth="1"/>
    <col min="15338" max="15338" width="19.140625" style="1" bestFit="1" customWidth="1"/>
    <col min="15339" max="15340" width="9.5703125" style="1" customWidth="1"/>
    <col min="15341" max="15341" width="25.28515625" style="1" bestFit="1" customWidth="1"/>
    <col min="15342" max="15369" width="9.5703125" style="1" customWidth="1"/>
    <col min="15370" max="15571" width="9.140625" style="1"/>
    <col min="15572" max="15572" width="11" style="1" customWidth="1"/>
    <col min="15573" max="15573" width="0.5703125" style="1" customWidth="1"/>
    <col min="15574" max="15574" width="26.42578125" style="1" customWidth="1"/>
    <col min="15575" max="15580" width="0" style="1" hidden="1" customWidth="1"/>
    <col min="15581" max="15581" width="0.140625" style="1" customWidth="1"/>
    <col min="15582" max="15587" width="8.85546875" style="1" bestFit="1" customWidth="1"/>
    <col min="15588" max="15588" width="8.85546875" style="1" customWidth="1"/>
    <col min="15589" max="15589" width="9.140625" style="1"/>
    <col min="15590" max="15590" width="9.85546875" style="1" bestFit="1" customWidth="1"/>
    <col min="15591" max="15591" width="13.7109375" style="1" customWidth="1"/>
    <col min="15592" max="15592" width="9.140625" style="1"/>
    <col min="15593" max="15593" width="10.7109375" style="1" customWidth="1"/>
    <col min="15594" max="15594" width="19.140625" style="1" bestFit="1" customWidth="1"/>
    <col min="15595" max="15596" width="9.5703125" style="1" customWidth="1"/>
    <col min="15597" max="15597" width="25.28515625" style="1" bestFit="1" customWidth="1"/>
    <col min="15598" max="15625" width="9.5703125" style="1" customWidth="1"/>
    <col min="15626" max="15827" width="9.140625" style="1"/>
    <col min="15828" max="15828" width="11" style="1" customWidth="1"/>
    <col min="15829" max="15829" width="0.5703125" style="1" customWidth="1"/>
    <col min="15830" max="15830" width="26.42578125" style="1" customWidth="1"/>
    <col min="15831" max="15836" width="0" style="1" hidden="1" customWidth="1"/>
    <col min="15837" max="15837" width="0.140625" style="1" customWidth="1"/>
    <col min="15838" max="15843" width="8.85546875" style="1" bestFit="1" customWidth="1"/>
    <col min="15844" max="15844" width="8.85546875" style="1" customWidth="1"/>
    <col min="15845" max="15845" width="9.140625" style="1"/>
    <col min="15846" max="15846" width="9.85546875" style="1" bestFit="1" customWidth="1"/>
    <col min="15847" max="15847" width="13.7109375" style="1" customWidth="1"/>
    <col min="15848" max="15848" width="9.140625" style="1"/>
    <col min="15849" max="15849" width="10.7109375" style="1" customWidth="1"/>
    <col min="15850" max="15850" width="19.140625" style="1" bestFit="1" customWidth="1"/>
    <col min="15851" max="15852" width="9.5703125" style="1" customWidth="1"/>
    <col min="15853" max="15853" width="25.28515625" style="1" bestFit="1" customWidth="1"/>
    <col min="15854" max="15881" width="9.5703125" style="1" customWidth="1"/>
    <col min="15882" max="16083" width="9.140625" style="1"/>
    <col min="16084" max="16084" width="11" style="1" customWidth="1"/>
    <col min="16085" max="16085" width="0.5703125" style="1" customWidth="1"/>
    <col min="16086" max="16086" width="26.42578125" style="1" customWidth="1"/>
    <col min="16087" max="16092" width="0" style="1" hidden="1" customWidth="1"/>
    <col min="16093" max="16093" width="0.140625" style="1" customWidth="1"/>
    <col min="16094" max="16099" width="8.85546875" style="1" bestFit="1" customWidth="1"/>
    <col min="16100" max="16100" width="8.85546875" style="1" customWidth="1"/>
    <col min="16101" max="16101" width="9.140625" style="1"/>
    <col min="16102" max="16102" width="9.85546875" style="1" bestFit="1" customWidth="1"/>
    <col min="16103" max="16103" width="13.7109375" style="1" customWidth="1"/>
    <col min="16104" max="16104" width="9.140625" style="1"/>
    <col min="16105" max="16105" width="10.7109375" style="1" customWidth="1"/>
    <col min="16106" max="16106" width="19.140625" style="1" bestFit="1" customWidth="1"/>
    <col min="16107" max="16108" width="9.5703125" style="1" customWidth="1"/>
    <col min="16109" max="16109" width="25.28515625" style="1" bestFit="1" customWidth="1"/>
    <col min="16110" max="16137" width="9.5703125" style="1" customWidth="1"/>
    <col min="16138" max="16384" width="9.140625" style="1"/>
  </cols>
  <sheetData>
    <row r="1" spans="1:11" x14ac:dyDescent="0.2">
      <c r="J1" s="2">
        <f ca="1">NOW()</f>
        <v>42816.684765972219</v>
      </c>
    </row>
    <row r="2" spans="1:11" ht="18.75" customHeight="1" x14ac:dyDescent="0.3">
      <c r="A2" s="3" t="s">
        <v>0</v>
      </c>
      <c r="B2" s="4"/>
      <c r="C2" s="4"/>
      <c r="D2" s="4"/>
      <c r="E2" s="4"/>
      <c r="F2" s="4"/>
      <c r="G2" s="4"/>
      <c r="H2" s="4"/>
      <c r="I2" s="86" t="s">
        <v>67</v>
      </c>
      <c r="J2" s="87"/>
    </row>
    <row r="3" spans="1:11" ht="21.75" customHeight="1" x14ac:dyDescent="0.3">
      <c r="A3" s="3" t="s">
        <v>69</v>
      </c>
      <c r="B3" s="4"/>
      <c r="C3" s="4"/>
      <c r="D3" s="4"/>
      <c r="E3" s="4"/>
      <c r="F3" s="4"/>
      <c r="G3" s="4"/>
      <c r="H3" s="4"/>
      <c r="I3" s="87"/>
      <c r="J3" s="87"/>
      <c r="K3" s="5"/>
    </row>
    <row r="4" spans="1:11" ht="18.75" x14ac:dyDescent="0.3">
      <c r="A4" s="3" t="s">
        <v>1</v>
      </c>
      <c r="B4" s="4"/>
      <c r="C4" s="4"/>
      <c r="D4" s="4"/>
      <c r="E4" s="4"/>
      <c r="F4" s="4"/>
      <c r="G4" s="4"/>
      <c r="H4" s="4"/>
      <c r="I4" s="88"/>
      <c r="J4" s="88"/>
    </row>
    <row r="5" spans="1:11" ht="52.5" customHeight="1" x14ac:dyDescent="0.25">
      <c r="A5" s="6"/>
      <c r="B5" s="7"/>
      <c r="C5" s="7"/>
      <c r="D5" s="7"/>
      <c r="E5" s="7"/>
      <c r="F5" s="7"/>
      <c r="G5" s="7"/>
      <c r="H5" s="8"/>
      <c r="I5" s="89" t="s">
        <v>2</v>
      </c>
      <c r="J5" s="90"/>
      <c r="K5" s="9" t="s">
        <v>3</v>
      </c>
    </row>
    <row r="6" spans="1:11" s="16" customFormat="1" x14ac:dyDescent="0.2">
      <c r="A6" s="10" t="s">
        <v>4</v>
      </c>
      <c r="B6" s="12">
        <v>2015</v>
      </c>
      <c r="C6" s="12">
        <v>2020</v>
      </c>
      <c r="D6" s="11">
        <v>2025</v>
      </c>
      <c r="E6" s="11">
        <v>2030</v>
      </c>
      <c r="F6" s="11">
        <v>2035</v>
      </c>
      <c r="G6" s="11">
        <v>2040</v>
      </c>
      <c r="H6" s="11">
        <v>2045</v>
      </c>
      <c r="I6" s="13" t="s">
        <v>5</v>
      </c>
      <c r="J6" s="14" t="s">
        <v>6</v>
      </c>
      <c r="K6" s="15" t="s">
        <v>7</v>
      </c>
    </row>
    <row r="7" spans="1:11" x14ac:dyDescent="0.2">
      <c r="A7" s="17"/>
      <c r="I7" s="18"/>
      <c r="J7" s="19"/>
      <c r="K7" s="20"/>
    </row>
    <row r="8" spans="1:11" s="27" customFormat="1" ht="12.75" customHeight="1" x14ac:dyDescent="0.2">
      <c r="A8" s="21" t="s">
        <v>8</v>
      </c>
      <c r="B8" s="22">
        <v>798.27099999999996</v>
      </c>
      <c r="C8" s="22">
        <v>846.28</v>
      </c>
      <c r="D8" s="22">
        <v>895.12</v>
      </c>
      <c r="E8" s="22">
        <v>937.85400000000004</v>
      </c>
      <c r="F8" s="22">
        <v>978.22299999999996</v>
      </c>
      <c r="G8" s="22">
        <v>1011.806</v>
      </c>
      <c r="H8" s="22">
        <v>1045.3900000000001</v>
      </c>
      <c r="I8" s="24">
        <f>SUM(H8-B8)</f>
        <v>247.11900000000014</v>
      </c>
      <c r="J8" s="25">
        <f>I8/B8</f>
        <v>0.30956780341513113</v>
      </c>
      <c r="K8" s="26">
        <f>I8/I63</f>
        <v>0.21687092740077674</v>
      </c>
    </row>
    <row r="9" spans="1:11" s="29" customFormat="1" ht="12.75" customHeight="1" x14ac:dyDescent="0.2">
      <c r="A9" s="21" t="s">
        <v>9</v>
      </c>
      <c r="B9" s="22">
        <v>209.60400000000001</v>
      </c>
      <c r="C9" s="22">
        <v>213.202</v>
      </c>
      <c r="D9" s="22">
        <v>225.19399999999999</v>
      </c>
      <c r="E9" s="22">
        <v>242.136</v>
      </c>
      <c r="F9" s="22">
        <v>255.75</v>
      </c>
      <c r="G9" s="22">
        <v>267.64100000000002</v>
      </c>
      <c r="H9" s="22">
        <v>279.55099999999999</v>
      </c>
      <c r="I9" s="24">
        <f>SUM(H9-B9)</f>
        <v>69.946999999999974</v>
      </c>
      <c r="J9" s="25">
        <f>I9/B9</f>
        <v>0.3337102345375087</v>
      </c>
      <c r="K9" s="28">
        <f>I9/I63</f>
        <v>6.1385287083964062E-2</v>
      </c>
    </row>
    <row r="10" spans="1:11" s="16" customFormat="1" ht="12.75" customHeight="1" x14ac:dyDescent="0.2">
      <c r="A10" s="21" t="s">
        <v>10</v>
      </c>
      <c r="B10" s="22">
        <v>106.238</v>
      </c>
      <c r="C10" s="22">
        <v>110.119</v>
      </c>
      <c r="D10" s="22">
        <v>121.77200000000001</v>
      </c>
      <c r="E10" s="22">
        <v>127.26600000000001</v>
      </c>
      <c r="F10" s="22">
        <v>135.25399999999999</v>
      </c>
      <c r="G10" s="22">
        <v>142.73500000000001</v>
      </c>
      <c r="H10" s="22">
        <v>155.095</v>
      </c>
      <c r="I10" s="24">
        <f>SUM(H10-B10)</f>
        <v>48.856999999999999</v>
      </c>
      <c r="J10" s="25">
        <f>I10/B10</f>
        <v>0.45988252790903444</v>
      </c>
      <c r="K10" s="28">
        <f>I10/I63</f>
        <v>4.2876763421751229E-2</v>
      </c>
    </row>
    <row r="11" spans="1:11" ht="12.75" customHeight="1" x14ac:dyDescent="0.2">
      <c r="A11" s="32"/>
      <c r="B11" s="31"/>
      <c r="C11" s="31"/>
      <c r="D11" s="31"/>
      <c r="E11" s="31"/>
      <c r="F11" s="31"/>
      <c r="G11" s="31"/>
      <c r="H11" s="31"/>
      <c r="I11" s="32"/>
      <c r="J11" s="33"/>
      <c r="K11" s="34"/>
    </row>
    <row r="12" spans="1:11" s="16" customFormat="1" ht="12.75" customHeight="1" x14ac:dyDescent="0.2">
      <c r="A12" s="35" t="s">
        <v>12</v>
      </c>
      <c r="B12" s="36">
        <f t="shared" ref="B12:H12" si="0">SUM(B8:B10)</f>
        <v>1114.1130000000001</v>
      </c>
      <c r="C12" s="36">
        <f t="shared" si="0"/>
        <v>1169.6009999999999</v>
      </c>
      <c r="D12" s="36">
        <f t="shared" si="0"/>
        <v>1242.086</v>
      </c>
      <c r="E12" s="36">
        <f t="shared" si="0"/>
        <v>1307.2560000000001</v>
      </c>
      <c r="F12" s="36">
        <f t="shared" si="0"/>
        <v>1369.2269999999999</v>
      </c>
      <c r="G12" s="36">
        <f t="shared" si="0"/>
        <v>1422.1820000000002</v>
      </c>
      <c r="H12" s="36">
        <f t="shared" si="0"/>
        <v>1480.0360000000001</v>
      </c>
      <c r="I12" s="35">
        <f>SUM(H12-B12)</f>
        <v>365.923</v>
      </c>
      <c r="J12" s="37">
        <f>I12/B12</f>
        <v>0.32844334461585134</v>
      </c>
      <c r="K12" s="28">
        <f>I12/I63</f>
        <v>0.32113297790649192</v>
      </c>
    </row>
    <row r="13" spans="1:11" ht="12.75" customHeight="1" x14ac:dyDescent="0.2">
      <c r="A13" s="32"/>
      <c r="B13" s="31"/>
      <c r="C13" s="31"/>
      <c r="D13" s="31"/>
      <c r="E13" s="31"/>
      <c r="F13" s="31"/>
      <c r="G13" s="31"/>
      <c r="H13" s="31"/>
      <c r="I13" s="32"/>
      <c r="J13" s="33"/>
      <c r="K13" s="34"/>
    </row>
    <row r="14" spans="1:11" s="27" customFormat="1" ht="12.75" customHeight="1" x14ac:dyDescent="0.2">
      <c r="A14" s="21" t="s">
        <v>13</v>
      </c>
      <c r="B14" s="22">
        <v>520.16</v>
      </c>
      <c r="C14" s="22">
        <v>543.54200000000003</v>
      </c>
      <c r="D14" s="22">
        <v>572.52099999999996</v>
      </c>
      <c r="E14" s="22">
        <v>604.49099999999999</v>
      </c>
      <c r="F14" s="22">
        <v>627.35</v>
      </c>
      <c r="G14" s="22">
        <v>653.91700000000003</v>
      </c>
      <c r="H14" s="22">
        <v>678.68899999999996</v>
      </c>
      <c r="I14" s="24">
        <f>H14-B14</f>
        <v>158.529</v>
      </c>
      <c r="J14" s="25">
        <f>I14/B14</f>
        <v>0.30476968625038453</v>
      </c>
      <c r="K14" s="26">
        <f>I14/I63</f>
        <v>0.1391245968538142</v>
      </c>
    </row>
    <row r="15" spans="1:11" s="16" customFormat="1" ht="12.75" customHeight="1" x14ac:dyDescent="0.2">
      <c r="A15" s="32" t="s">
        <v>14</v>
      </c>
      <c r="B15" s="31">
        <v>76.942999999999998</v>
      </c>
      <c r="C15" s="31">
        <v>78.265000000000001</v>
      </c>
      <c r="D15" s="38">
        <v>80.525999999999996</v>
      </c>
      <c r="E15" s="38">
        <v>82.495000000000005</v>
      </c>
      <c r="F15" s="38">
        <v>86.808000000000007</v>
      </c>
      <c r="G15" s="38">
        <v>91.194999999999993</v>
      </c>
      <c r="H15" s="22">
        <v>96.774000000000001</v>
      </c>
      <c r="I15" s="24">
        <f t="shared" ref="I15:I20" si="1">H15-B15</f>
        <v>19.831000000000003</v>
      </c>
      <c r="J15" s="25">
        <f t="shared" ref="J15:J20" si="2">I15/B15</f>
        <v>0.25773624631220521</v>
      </c>
      <c r="K15" s="28">
        <f>I15/I63</f>
        <v>1.74036288641699E-2</v>
      </c>
    </row>
    <row r="16" spans="1:11" s="16" customFormat="1" ht="12.75" customHeight="1" x14ac:dyDescent="0.2">
      <c r="A16" s="32" t="s">
        <v>15</v>
      </c>
      <c r="B16" s="31">
        <v>46.429000000000002</v>
      </c>
      <c r="C16" s="31">
        <v>47.573999999999998</v>
      </c>
      <c r="D16" s="38">
        <v>50.01</v>
      </c>
      <c r="E16" s="38">
        <v>52.652999999999999</v>
      </c>
      <c r="F16" s="38">
        <v>56.12</v>
      </c>
      <c r="G16" s="38">
        <v>61.134</v>
      </c>
      <c r="H16" s="22">
        <v>65.683999999999997</v>
      </c>
      <c r="I16" s="24">
        <f t="shared" si="1"/>
        <v>19.254999999999995</v>
      </c>
      <c r="J16" s="25">
        <f t="shared" si="2"/>
        <v>0.41471924874539606</v>
      </c>
      <c r="K16" s="28">
        <f>I16/I63</f>
        <v>1.6898132912086698E-2</v>
      </c>
    </row>
    <row r="17" spans="1:11" s="29" customFormat="1" ht="12.75" customHeight="1" x14ac:dyDescent="0.2">
      <c r="A17" s="32" t="s">
        <v>16</v>
      </c>
      <c r="B17" s="31">
        <v>338.565</v>
      </c>
      <c r="C17" s="31">
        <v>349.048</v>
      </c>
      <c r="D17" s="31">
        <v>366.32600000000002</v>
      </c>
      <c r="E17" s="31">
        <v>375.74099999999999</v>
      </c>
      <c r="F17" s="31">
        <v>385.51</v>
      </c>
      <c r="G17" s="31">
        <v>393.33600000000001</v>
      </c>
      <c r="H17" s="31">
        <v>402.14699999999999</v>
      </c>
      <c r="I17" s="24">
        <f t="shared" si="1"/>
        <v>63.581999999999994</v>
      </c>
      <c r="J17" s="25">
        <f t="shared" si="2"/>
        <v>0.18779850250321206</v>
      </c>
      <c r="K17" s="28">
        <f>I17/I63</f>
        <v>5.5799381294016959E-2</v>
      </c>
    </row>
    <row r="18" spans="1:11" s="27" customFormat="1" ht="12.75" customHeight="1" x14ac:dyDescent="0.2">
      <c r="A18" s="21" t="s">
        <v>18</v>
      </c>
      <c r="B18" s="22">
        <v>654.1</v>
      </c>
      <c r="C18" s="22">
        <v>702.6</v>
      </c>
      <c r="D18" s="22">
        <v>749.32500000000005</v>
      </c>
      <c r="E18" s="22">
        <v>790.63</v>
      </c>
      <c r="F18" s="22">
        <v>827.83</v>
      </c>
      <c r="G18" s="22">
        <v>864.53</v>
      </c>
      <c r="H18" s="22">
        <v>898.13</v>
      </c>
      <c r="I18" s="24">
        <f t="shared" si="1"/>
        <v>244.02999999999997</v>
      </c>
      <c r="J18" s="25">
        <f t="shared" si="2"/>
        <v>0.37307751108393206</v>
      </c>
      <c r="K18" s="26">
        <f>I18/I63</f>
        <v>0.21416002983830262</v>
      </c>
    </row>
    <row r="19" spans="1:11" s="27" customFormat="1" ht="12.75" customHeight="1" x14ac:dyDescent="0.2">
      <c r="A19" s="21" t="s">
        <v>19</v>
      </c>
      <c r="B19" s="22">
        <v>20.765000000000001</v>
      </c>
      <c r="C19" s="22">
        <v>21.876999999999999</v>
      </c>
      <c r="D19" s="22">
        <v>22.756</v>
      </c>
      <c r="E19" s="22">
        <v>23.683</v>
      </c>
      <c r="F19" s="22">
        <v>24.620999999999999</v>
      </c>
      <c r="G19" s="22">
        <v>25.6</v>
      </c>
      <c r="H19" s="22">
        <v>26.579000000000001</v>
      </c>
      <c r="I19" s="24">
        <f t="shared" si="1"/>
        <v>5.8140000000000001</v>
      </c>
      <c r="J19" s="25">
        <f t="shared" si="2"/>
        <v>0.27999036840837949</v>
      </c>
      <c r="K19" s="26">
        <f>I19/I63</f>
        <v>5.1023497663397598E-3</v>
      </c>
    </row>
    <row r="20" spans="1:11" s="27" customFormat="1" ht="12.75" customHeight="1" x14ac:dyDescent="0.2">
      <c r="A20" s="21" t="s">
        <v>20</v>
      </c>
      <c r="B20" s="22">
        <v>12</v>
      </c>
      <c r="C20" s="22">
        <v>14.3</v>
      </c>
      <c r="D20" s="22">
        <v>16.2</v>
      </c>
      <c r="E20" s="22">
        <v>17.600000000000001</v>
      </c>
      <c r="F20" s="22">
        <v>18</v>
      </c>
      <c r="G20" s="22">
        <v>18.3</v>
      </c>
      <c r="H20" s="22">
        <v>18.600000000000001</v>
      </c>
      <c r="I20" s="24">
        <f t="shared" si="1"/>
        <v>6.6000000000000014</v>
      </c>
      <c r="J20" s="25">
        <f t="shared" si="2"/>
        <v>0.55000000000000016</v>
      </c>
      <c r="K20" s="26">
        <f>I20/I63</f>
        <v>5.7921411176199561E-3</v>
      </c>
    </row>
    <row r="21" spans="1:11" s="27" customFormat="1" ht="12.75" customHeight="1" x14ac:dyDescent="0.2">
      <c r="A21" s="24"/>
      <c r="B21" s="22"/>
      <c r="C21" s="22"/>
      <c r="D21" s="22"/>
      <c r="E21" s="22"/>
      <c r="F21" s="22"/>
      <c r="G21" s="22"/>
      <c r="H21" s="22"/>
      <c r="I21" s="24"/>
      <c r="J21" s="25"/>
      <c r="K21" s="26"/>
    </row>
    <row r="22" spans="1:11" s="16" customFormat="1" ht="12.75" customHeight="1" x14ac:dyDescent="0.2">
      <c r="A22" s="35" t="s">
        <v>21</v>
      </c>
      <c r="B22" s="36">
        <f t="shared" ref="B22:H22" si="3">SUM(B14,B17,B18,B19,B20)</f>
        <v>1545.59</v>
      </c>
      <c r="C22" s="36">
        <f t="shared" si="3"/>
        <v>1631.367</v>
      </c>
      <c r="D22" s="36">
        <f t="shared" si="3"/>
        <v>1727.1280000000002</v>
      </c>
      <c r="E22" s="36">
        <f t="shared" si="3"/>
        <v>1812.145</v>
      </c>
      <c r="F22" s="36">
        <f t="shared" si="3"/>
        <v>1883.3110000000001</v>
      </c>
      <c r="G22" s="36">
        <f t="shared" si="3"/>
        <v>1955.683</v>
      </c>
      <c r="H22" s="36">
        <f t="shared" si="3"/>
        <v>2024.1449999999998</v>
      </c>
      <c r="I22" s="35">
        <f>H22-B22</f>
        <v>478.55499999999984</v>
      </c>
      <c r="J22" s="37">
        <f>I22/B22</f>
        <v>0.30962609747733866</v>
      </c>
      <c r="K22" s="28">
        <f>I22/I63</f>
        <v>0.41997849887009342</v>
      </c>
    </row>
    <row r="23" spans="1:11" ht="12.75" customHeight="1" x14ac:dyDescent="0.2">
      <c r="A23" s="32"/>
      <c r="B23" s="31"/>
      <c r="C23" s="31"/>
      <c r="D23" s="31"/>
      <c r="E23" s="31"/>
      <c r="F23" s="31"/>
      <c r="G23" s="31"/>
      <c r="H23" s="31"/>
      <c r="I23" s="32"/>
      <c r="J23" s="33"/>
      <c r="K23" s="34"/>
    </row>
    <row r="24" spans="1:11" s="16" customFormat="1" x14ac:dyDescent="0.2">
      <c r="A24" s="32" t="s">
        <v>22</v>
      </c>
      <c r="B24" s="31">
        <v>164.21</v>
      </c>
      <c r="C24" s="31">
        <v>187.959</v>
      </c>
      <c r="D24" s="31">
        <v>211</v>
      </c>
      <c r="E24" s="31">
        <v>235.476</v>
      </c>
      <c r="F24" s="31">
        <v>255.63300000000001</v>
      </c>
      <c r="G24" s="31">
        <v>273.91000000000003</v>
      </c>
      <c r="H24" s="31">
        <v>290.75700000000001</v>
      </c>
      <c r="I24" s="35">
        <f>H24-B24</f>
        <v>126.547</v>
      </c>
      <c r="J24" s="37">
        <f>I24/B24</f>
        <v>0.77064125205529499</v>
      </c>
      <c r="K24" s="28">
        <f>I24/I63</f>
        <v>0.11105728515325036</v>
      </c>
    </row>
    <row r="25" spans="1:11" s="40" customFormat="1" x14ac:dyDescent="0.2">
      <c r="A25" s="21" t="s">
        <v>23</v>
      </c>
      <c r="B25" s="22">
        <v>144.613</v>
      </c>
      <c r="C25" s="22">
        <v>164.96</v>
      </c>
      <c r="D25" s="22">
        <v>184.38800000000001</v>
      </c>
      <c r="E25" s="22">
        <v>204.541</v>
      </c>
      <c r="F25" s="22">
        <v>223.10300000000001</v>
      </c>
      <c r="G25" s="22">
        <v>245.13900000000001</v>
      </c>
      <c r="H25" s="22">
        <v>258.27999999999997</v>
      </c>
      <c r="I25" s="35">
        <f t="shared" ref="I25:I32" si="4">H25-B25</f>
        <v>113.66699999999997</v>
      </c>
      <c r="J25" s="37">
        <f t="shared" ref="J25:J31" si="5">I25/B25</f>
        <v>0.78600817353903163</v>
      </c>
      <c r="K25" s="26">
        <f>I25/I63</f>
        <v>9.9753834002501096E-2</v>
      </c>
    </row>
    <row r="26" spans="1:11" s="16" customFormat="1" x14ac:dyDescent="0.2">
      <c r="A26" s="32" t="s">
        <v>24</v>
      </c>
      <c r="B26" s="31">
        <v>25.719000000000001</v>
      </c>
      <c r="C26" s="31">
        <v>26.876999999999999</v>
      </c>
      <c r="D26" s="31">
        <v>28.31</v>
      </c>
      <c r="E26" s="31">
        <v>28.847999999999999</v>
      </c>
      <c r="F26" s="31">
        <v>29.576000000000001</v>
      </c>
      <c r="G26" s="31">
        <v>30.300999999999998</v>
      </c>
      <c r="H26" s="31">
        <v>31.032</v>
      </c>
      <c r="I26" s="35">
        <f t="shared" si="4"/>
        <v>5.3129999999999988</v>
      </c>
      <c r="J26" s="37">
        <f t="shared" si="5"/>
        <v>0.20657879388778719</v>
      </c>
      <c r="K26" s="28">
        <f>I26/I63</f>
        <v>4.6626735996840628E-3</v>
      </c>
    </row>
    <row r="27" spans="1:11" s="16" customFormat="1" x14ac:dyDescent="0.2">
      <c r="A27" s="32" t="s">
        <v>25</v>
      </c>
      <c r="B27" s="31">
        <v>4.6260000000000003</v>
      </c>
      <c r="C27" s="31">
        <v>4.718</v>
      </c>
      <c r="D27" s="31">
        <v>4.8120000000000003</v>
      </c>
      <c r="E27" s="31">
        <v>4.9080000000000004</v>
      </c>
      <c r="F27" s="31">
        <v>5.0069999999999997</v>
      </c>
      <c r="G27" s="31">
        <v>5.1059999999999999</v>
      </c>
      <c r="H27" s="31">
        <v>5.2050000000000001</v>
      </c>
      <c r="I27" s="35">
        <f t="shared" si="4"/>
        <v>0.57899999999999974</v>
      </c>
      <c r="J27" s="37">
        <f t="shared" si="5"/>
        <v>0.12516212710765234</v>
      </c>
      <c r="K27" s="28">
        <f>I27/I63</f>
        <v>5.0812874350029578E-4</v>
      </c>
    </row>
    <row r="28" spans="1:11" s="16" customFormat="1" x14ac:dyDescent="0.2">
      <c r="A28" s="32" t="s">
        <v>26</v>
      </c>
      <c r="B28" s="31">
        <v>34</v>
      </c>
      <c r="C28" s="31">
        <v>36.799999999999997</v>
      </c>
      <c r="D28" s="31">
        <v>39.5</v>
      </c>
      <c r="E28" s="31">
        <v>40.9</v>
      </c>
      <c r="F28" s="31">
        <v>41.9</v>
      </c>
      <c r="G28" s="31">
        <v>43.1</v>
      </c>
      <c r="H28" s="31">
        <v>44.3</v>
      </c>
      <c r="I28" s="35">
        <f t="shared" si="4"/>
        <v>10.299999999999997</v>
      </c>
      <c r="J28" s="37">
        <f t="shared" si="5"/>
        <v>0.30294117647058816</v>
      </c>
      <c r="K28" s="42" t="s">
        <v>27</v>
      </c>
    </row>
    <row r="29" spans="1:11" s="16" customFormat="1" x14ac:dyDescent="0.2">
      <c r="A29" s="32" t="s">
        <v>11</v>
      </c>
      <c r="B29" s="31">
        <v>46.606000000000002</v>
      </c>
      <c r="C29" s="31">
        <v>46.988</v>
      </c>
      <c r="D29" s="31">
        <v>49.226999999999997</v>
      </c>
      <c r="E29" s="31">
        <v>52.195999999999998</v>
      </c>
      <c r="F29" s="31">
        <v>55.378</v>
      </c>
      <c r="G29" s="31">
        <v>58.762</v>
      </c>
      <c r="H29" s="31">
        <v>61.505000000000003</v>
      </c>
      <c r="I29" s="35">
        <f t="shared" si="4"/>
        <v>14.899000000000001</v>
      </c>
      <c r="J29" s="37">
        <f t="shared" si="5"/>
        <v>0.31967986954469385</v>
      </c>
      <c r="K29" s="28">
        <f>I29/I63</f>
        <v>1.3075319774457531E-2</v>
      </c>
    </row>
    <row r="30" spans="1:11" s="29" customFormat="1" x14ac:dyDescent="0.2">
      <c r="A30" s="32" t="s">
        <v>28</v>
      </c>
      <c r="B30" s="31">
        <v>106.202</v>
      </c>
      <c r="C30" s="31">
        <v>110.572</v>
      </c>
      <c r="D30" s="31">
        <v>115.61799999999999</v>
      </c>
      <c r="E30" s="31">
        <v>121.283</v>
      </c>
      <c r="F30" s="31">
        <v>127.81</v>
      </c>
      <c r="G30" s="31">
        <v>133.934</v>
      </c>
      <c r="H30" s="31">
        <v>140.19399999999999</v>
      </c>
      <c r="I30" s="35">
        <f t="shared" si="4"/>
        <v>33.99199999999999</v>
      </c>
      <c r="J30" s="37">
        <f t="shared" si="5"/>
        <v>0.32006930189638605</v>
      </c>
      <c r="K30" s="28">
        <f>I30/I63</f>
        <v>2.9831281950020824E-2</v>
      </c>
    </row>
    <row r="31" spans="1:11" x14ac:dyDescent="0.2">
      <c r="A31" s="32" t="s">
        <v>68</v>
      </c>
      <c r="B31" s="43">
        <v>50.05</v>
      </c>
      <c r="C31" s="43">
        <v>51.756</v>
      </c>
      <c r="D31" s="43">
        <v>53.515999999999998</v>
      </c>
      <c r="E31" s="43">
        <v>55.389000000000003</v>
      </c>
      <c r="F31" s="43">
        <v>57.273000000000003</v>
      </c>
      <c r="G31" s="43">
        <v>59.220999999999997</v>
      </c>
      <c r="H31" s="31">
        <v>61.174999999999997</v>
      </c>
      <c r="I31" s="35">
        <f t="shared" si="4"/>
        <v>11.125</v>
      </c>
      <c r="J31" s="37">
        <f t="shared" si="5"/>
        <v>0.2222777222777223</v>
      </c>
      <c r="K31" s="28">
        <f>I31/I63</f>
        <v>9.7632681717457568E-3</v>
      </c>
    </row>
    <row r="32" spans="1:11" x14ac:dyDescent="0.2">
      <c r="A32" s="21" t="s">
        <v>29</v>
      </c>
      <c r="B32" s="22">
        <v>52.680999999999997</v>
      </c>
      <c r="C32" s="22">
        <v>58.399000000000001</v>
      </c>
      <c r="D32" s="22">
        <v>64.304000000000002</v>
      </c>
      <c r="E32" s="22">
        <v>70.17</v>
      </c>
      <c r="F32" s="22">
        <v>77.197999999999993</v>
      </c>
      <c r="G32" s="22">
        <v>84.159000000000006</v>
      </c>
      <c r="H32" s="31">
        <v>91.12</v>
      </c>
      <c r="I32" s="35">
        <f t="shared" si="4"/>
        <v>38.439000000000007</v>
      </c>
      <c r="J32" s="37">
        <f>I32/B32</f>
        <v>0.7296558531538887</v>
      </c>
      <c r="K32" s="44" t="s">
        <v>27</v>
      </c>
    </row>
    <row r="33" spans="1:11" x14ac:dyDescent="0.2">
      <c r="A33" s="24"/>
      <c r="B33" s="22"/>
      <c r="C33" s="22"/>
      <c r="D33" s="22"/>
      <c r="E33" s="22"/>
      <c r="F33" s="22"/>
      <c r="G33" s="22"/>
      <c r="H33" s="22"/>
      <c r="I33" s="24"/>
      <c r="J33" s="25"/>
      <c r="K33" s="26"/>
    </row>
    <row r="34" spans="1:11" x14ac:dyDescent="0.2">
      <c r="A34" s="35" t="s">
        <v>30</v>
      </c>
      <c r="B34" s="36">
        <f>SUM(B24,B25,B26,B27,B28,B29,B30,B32)</f>
        <v>578.65699999999993</v>
      </c>
      <c r="C34" s="36">
        <f t="shared" ref="C34:G34" si="6">SUM(C24,C25,C26,C27,C28,C29,C30,C32)</f>
        <v>637.27300000000002</v>
      </c>
      <c r="D34" s="36">
        <f t="shared" si="6"/>
        <v>697.15899999999999</v>
      </c>
      <c r="E34" s="36">
        <f t="shared" si="6"/>
        <v>758.322</v>
      </c>
      <c r="F34" s="36">
        <f t="shared" si="6"/>
        <v>815.6049999999999</v>
      </c>
      <c r="G34" s="36">
        <f t="shared" si="6"/>
        <v>874.41099999999994</v>
      </c>
      <c r="H34" s="36">
        <f>SUM(H24,H25,H26,H27,H28,H29,H30,H32)</f>
        <v>922.39300000000003</v>
      </c>
      <c r="I34" s="35">
        <f>SUM(H34-B34)</f>
        <v>343.7360000000001</v>
      </c>
      <c r="J34" s="37">
        <f>I34/B34</f>
        <v>0.59402374809256631</v>
      </c>
      <c r="K34" s="28">
        <f>I34/I63</f>
        <v>0.3016617301827596</v>
      </c>
    </row>
    <row r="35" spans="1:11" s="41" customFormat="1" x14ac:dyDescent="0.2">
      <c r="A35" s="24"/>
      <c r="B35" s="22"/>
      <c r="C35" s="22"/>
      <c r="D35" s="22"/>
      <c r="E35" s="22"/>
      <c r="F35" s="22"/>
      <c r="G35" s="22"/>
      <c r="H35" s="22"/>
      <c r="I35" s="24"/>
      <c r="J35" s="25"/>
      <c r="K35" s="26"/>
    </row>
    <row r="36" spans="1:11" s="41" customFormat="1" x14ac:dyDescent="0.2">
      <c r="A36" s="21" t="s">
        <v>31</v>
      </c>
      <c r="B36" s="22">
        <v>342.01100000000002</v>
      </c>
      <c r="C36" s="22">
        <v>361.68799999999999</v>
      </c>
      <c r="D36" s="22">
        <v>376.08499999999998</v>
      </c>
      <c r="E36" s="22">
        <v>391.31200000000001</v>
      </c>
      <c r="F36" s="22">
        <v>404.98599999999999</v>
      </c>
      <c r="G36" s="22">
        <v>424.06099999999998</v>
      </c>
      <c r="H36" s="22">
        <v>433.08300000000003</v>
      </c>
      <c r="I36" s="24">
        <f>H36-B36</f>
        <v>91.072000000000003</v>
      </c>
      <c r="J36" s="25">
        <f>I36/B36</f>
        <v>0.26628383297613234</v>
      </c>
      <c r="K36" s="46" t="s">
        <v>27</v>
      </c>
    </row>
    <row r="37" spans="1:11" s="41" customFormat="1" x14ac:dyDescent="0.2">
      <c r="A37" s="21" t="s">
        <v>32</v>
      </c>
      <c r="B37" s="22">
        <v>73.063000000000002</v>
      </c>
      <c r="C37" s="22">
        <v>76.106999999999999</v>
      </c>
      <c r="D37" s="22">
        <v>78.421000000000006</v>
      </c>
      <c r="E37" s="22">
        <v>80.888000000000005</v>
      </c>
      <c r="F37" s="22">
        <v>82.995999999999995</v>
      </c>
      <c r="G37" s="22">
        <v>85.350999999999999</v>
      </c>
      <c r="H37" s="22">
        <v>87.706000000000003</v>
      </c>
      <c r="I37" s="24">
        <f t="shared" ref="I37:I38" si="7">H37-B37</f>
        <v>14.643000000000001</v>
      </c>
      <c r="J37" s="25">
        <f t="shared" ref="J37:J38" si="8">I37/B37</f>
        <v>0.20041607927405117</v>
      </c>
      <c r="K37" s="46" t="s">
        <v>27</v>
      </c>
    </row>
    <row r="38" spans="1:11" s="41" customFormat="1" x14ac:dyDescent="0.2">
      <c r="A38" s="21" t="s">
        <v>33</v>
      </c>
      <c r="B38" s="22">
        <v>196.381</v>
      </c>
      <c r="C38" s="22">
        <v>211.381</v>
      </c>
      <c r="D38" s="22">
        <v>226.381</v>
      </c>
      <c r="E38" s="22">
        <v>241.381</v>
      </c>
      <c r="F38" s="22">
        <v>251.71</v>
      </c>
      <c r="G38" s="22">
        <v>260.30900000000003</v>
      </c>
      <c r="H38" s="22">
        <v>268.90800000000002</v>
      </c>
      <c r="I38" s="24">
        <f t="shared" si="7"/>
        <v>72.527000000000015</v>
      </c>
      <c r="J38" s="25">
        <f t="shared" si="8"/>
        <v>0.36931780569403361</v>
      </c>
      <c r="K38" s="46" t="s">
        <v>27</v>
      </c>
    </row>
    <row r="39" spans="1:11" s="41" customFormat="1" ht="13.5" x14ac:dyDescent="0.25">
      <c r="A39" s="35"/>
      <c r="B39" s="31"/>
      <c r="C39" s="31"/>
      <c r="D39" s="31"/>
      <c r="E39" s="31"/>
      <c r="F39" s="31"/>
      <c r="G39" s="31"/>
      <c r="H39" s="31"/>
      <c r="I39" s="35"/>
      <c r="J39" s="37"/>
      <c r="K39" s="47"/>
    </row>
    <row r="40" spans="1:11" x14ac:dyDescent="0.2">
      <c r="A40" s="35" t="s">
        <v>34</v>
      </c>
      <c r="B40" s="36">
        <f t="shared" ref="B40:H40" si="9">SUM(B36:B38)</f>
        <v>611.45500000000004</v>
      </c>
      <c r="C40" s="36">
        <f t="shared" si="9"/>
        <v>649.17599999999993</v>
      </c>
      <c r="D40" s="36">
        <f t="shared" si="9"/>
        <v>680.88699999999994</v>
      </c>
      <c r="E40" s="36">
        <f t="shared" si="9"/>
        <v>713.58100000000002</v>
      </c>
      <c r="F40" s="36">
        <f t="shared" si="9"/>
        <v>739.69200000000001</v>
      </c>
      <c r="G40" s="36">
        <f t="shared" si="9"/>
        <v>769.721</v>
      </c>
      <c r="H40" s="36">
        <f t="shared" si="9"/>
        <v>789.697</v>
      </c>
      <c r="I40" s="35">
        <f>SUM(H40-B40)</f>
        <v>178.24199999999996</v>
      </c>
      <c r="J40" s="37">
        <f>SUM(I40/B40)</f>
        <v>0.29150468963374238</v>
      </c>
      <c r="K40" s="46" t="s">
        <v>27</v>
      </c>
    </row>
    <row r="41" spans="1:11" x14ac:dyDescent="0.2">
      <c r="A41" s="35" t="s">
        <v>35</v>
      </c>
      <c r="B41" s="31"/>
      <c r="C41" s="31"/>
      <c r="D41" s="31"/>
      <c r="E41" s="31"/>
      <c r="F41" s="31"/>
      <c r="G41" s="31"/>
      <c r="H41" s="31"/>
      <c r="I41" s="32"/>
      <c r="J41" s="19"/>
      <c r="K41" s="20"/>
    </row>
    <row r="42" spans="1:11" s="41" customFormat="1" x14ac:dyDescent="0.2">
      <c r="A42" s="35"/>
      <c r="B42" s="31"/>
      <c r="C42" s="31"/>
      <c r="D42" s="31"/>
      <c r="E42" s="31"/>
      <c r="F42" s="31"/>
      <c r="G42" s="31"/>
      <c r="H42" s="31"/>
      <c r="I42" s="32"/>
      <c r="J42" s="19"/>
      <c r="K42" s="20"/>
    </row>
    <row r="43" spans="1:11" s="41" customFormat="1" x14ac:dyDescent="0.2">
      <c r="A43" s="32" t="s">
        <v>36</v>
      </c>
      <c r="B43" s="31">
        <v>17.803999999999998</v>
      </c>
      <c r="C43" s="31">
        <v>19.376999999999999</v>
      </c>
      <c r="D43" s="31">
        <v>20.946999999999999</v>
      </c>
      <c r="E43" s="31">
        <v>22.49</v>
      </c>
      <c r="F43" s="31">
        <v>24.123999999999999</v>
      </c>
      <c r="G43" s="31">
        <v>25.747</v>
      </c>
      <c r="H43" s="31">
        <v>27.37</v>
      </c>
      <c r="I43" s="35">
        <f>H43-B43</f>
        <v>9.5660000000000025</v>
      </c>
      <c r="J43" s="37">
        <f>I43/B43</f>
        <v>0.53729498988991253</v>
      </c>
      <c r="K43" s="46" t="s">
        <v>27</v>
      </c>
    </row>
    <row r="44" spans="1:11" s="41" customFormat="1" x14ac:dyDescent="0.2">
      <c r="A44" s="32" t="s">
        <v>37</v>
      </c>
      <c r="B44" s="31">
        <v>49.011000000000003</v>
      </c>
      <c r="C44" s="31">
        <v>52.326999999999998</v>
      </c>
      <c r="D44" s="31">
        <v>56.26</v>
      </c>
      <c r="E44" s="31">
        <v>59.863999999999997</v>
      </c>
      <c r="F44" s="31">
        <v>65.025999999999996</v>
      </c>
      <c r="G44" s="31">
        <v>70.168000000000006</v>
      </c>
      <c r="H44" s="31">
        <v>75.31</v>
      </c>
      <c r="I44" s="35">
        <f t="shared" ref="I44:I46" si="10">H44-B44</f>
        <v>26.298999999999999</v>
      </c>
      <c r="J44" s="37">
        <f t="shared" ref="J44:J46" si="11">I44/B44</f>
        <v>0.53659382587582372</v>
      </c>
      <c r="K44" s="46" t="s">
        <v>27</v>
      </c>
    </row>
    <row r="45" spans="1:11" s="41" customFormat="1" x14ac:dyDescent="0.2">
      <c r="A45" s="48" t="s">
        <v>38</v>
      </c>
      <c r="B45" s="43">
        <v>43.173000000000002</v>
      </c>
      <c r="C45" s="43">
        <v>46.219000000000001</v>
      </c>
      <c r="D45" s="43">
        <v>49.167999999999999</v>
      </c>
      <c r="E45" s="43">
        <v>52.085999999999999</v>
      </c>
      <c r="F45" s="43">
        <v>56.731000000000002</v>
      </c>
      <c r="G45" s="49">
        <v>61.356000000000002</v>
      </c>
      <c r="H45" s="31">
        <v>65.980999999999995</v>
      </c>
      <c r="I45" s="35">
        <f t="shared" si="10"/>
        <v>22.807999999999993</v>
      </c>
      <c r="J45" s="37">
        <f t="shared" si="11"/>
        <v>0.52829314617932488</v>
      </c>
      <c r="K45" s="46" t="s">
        <v>27</v>
      </c>
    </row>
    <row r="46" spans="1:11" s="41" customFormat="1" x14ac:dyDescent="0.2">
      <c r="A46" s="32" t="s">
        <v>39</v>
      </c>
      <c r="B46" s="31">
        <v>35.585999999999999</v>
      </c>
      <c r="C46" s="31">
        <v>39.661999999999999</v>
      </c>
      <c r="D46" s="31">
        <v>43.728999999999999</v>
      </c>
      <c r="E46" s="31">
        <v>47.779000000000003</v>
      </c>
      <c r="F46" s="31">
        <v>51.298000000000002</v>
      </c>
      <c r="G46" s="31">
        <v>54.819000000000003</v>
      </c>
      <c r="H46" s="31">
        <v>58.34</v>
      </c>
      <c r="I46" s="35">
        <f t="shared" si="10"/>
        <v>22.754000000000005</v>
      </c>
      <c r="J46" s="37">
        <f t="shared" si="11"/>
        <v>0.63940875625245897</v>
      </c>
      <c r="K46" s="46" t="s">
        <v>27</v>
      </c>
    </row>
    <row r="47" spans="1:11" s="41" customFormat="1" x14ac:dyDescent="0.2">
      <c r="A47" s="35"/>
      <c r="B47" s="31"/>
      <c r="C47" s="31"/>
      <c r="D47" s="31"/>
      <c r="E47" s="31"/>
      <c r="F47" s="31"/>
      <c r="G47" s="31"/>
      <c r="H47" s="31"/>
      <c r="I47" s="35"/>
      <c r="J47" s="37"/>
      <c r="K47" s="46"/>
    </row>
    <row r="48" spans="1:11" s="41" customFormat="1" x14ac:dyDescent="0.2">
      <c r="A48" s="35" t="s">
        <v>34</v>
      </c>
      <c r="B48" s="36">
        <f t="shared" ref="B48:H48" si="12">SUM(B43,B45,B46)</f>
        <v>96.563000000000002</v>
      </c>
      <c r="C48" s="36">
        <f t="shared" si="12"/>
        <v>105.25800000000001</v>
      </c>
      <c r="D48" s="36">
        <f t="shared" si="12"/>
        <v>113.84399999999999</v>
      </c>
      <c r="E48" s="36">
        <f t="shared" si="12"/>
        <v>122.35499999999999</v>
      </c>
      <c r="F48" s="36">
        <f t="shared" si="12"/>
        <v>132.15300000000002</v>
      </c>
      <c r="G48" s="36">
        <f t="shared" si="12"/>
        <v>141.92200000000003</v>
      </c>
      <c r="H48" s="36">
        <f t="shared" si="12"/>
        <v>151.691</v>
      </c>
      <c r="I48" s="35">
        <f>SUM(H48-B48)</f>
        <v>55.128</v>
      </c>
      <c r="J48" s="37">
        <f>SUM(I48/B48)</f>
        <v>0.57090189824259807</v>
      </c>
      <c r="K48" s="46" t="s">
        <v>27</v>
      </c>
    </row>
    <row r="49" spans="1:11" s="41" customFormat="1" x14ac:dyDescent="0.2">
      <c r="A49" s="35" t="s">
        <v>40</v>
      </c>
      <c r="B49" s="31"/>
      <c r="C49" s="31"/>
      <c r="D49" s="31"/>
      <c r="E49" s="31"/>
      <c r="F49" s="31"/>
      <c r="G49" s="31"/>
      <c r="H49" s="31"/>
      <c r="I49" s="35"/>
      <c r="J49" s="37"/>
      <c r="K49" s="46"/>
    </row>
    <row r="50" spans="1:11" s="41" customFormat="1" x14ac:dyDescent="0.2">
      <c r="A50" s="35"/>
      <c r="B50" s="31"/>
      <c r="C50" s="31"/>
      <c r="D50" s="31"/>
      <c r="E50" s="31"/>
      <c r="F50" s="31"/>
      <c r="G50" s="31"/>
      <c r="H50" s="31"/>
      <c r="I50" s="35"/>
      <c r="J50" s="37"/>
      <c r="K50" s="46"/>
    </row>
    <row r="51" spans="1:11" s="41" customFormat="1" x14ac:dyDescent="0.2">
      <c r="A51" s="32" t="s">
        <v>41</v>
      </c>
      <c r="B51" s="31">
        <v>66</v>
      </c>
      <c r="C51" s="31">
        <v>70.400000000000006</v>
      </c>
      <c r="D51" s="31">
        <v>74.3</v>
      </c>
      <c r="E51" s="31">
        <v>76.5</v>
      </c>
      <c r="F51" s="31">
        <v>79.099999999999994</v>
      </c>
      <c r="G51" s="31">
        <v>81.8</v>
      </c>
      <c r="H51" s="31">
        <v>84.5</v>
      </c>
      <c r="I51" s="35">
        <f>H51-B51</f>
        <v>18.5</v>
      </c>
      <c r="J51" s="37">
        <f>I51/B51</f>
        <v>0.28030303030303028</v>
      </c>
      <c r="K51" s="46" t="s">
        <v>27</v>
      </c>
    </row>
    <row r="52" spans="1:11" s="41" customFormat="1" x14ac:dyDescent="0.2">
      <c r="A52" s="32" t="s">
        <v>42</v>
      </c>
      <c r="B52" s="31">
        <v>4.391</v>
      </c>
      <c r="C52" s="31">
        <v>4.5389999999999997</v>
      </c>
      <c r="D52" s="31">
        <v>4.6680000000000001</v>
      </c>
      <c r="E52" s="31">
        <v>4.7969999999999997</v>
      </c>
      <c r="F52" s="31">
        <v>4.9119999999999999</v>
      </c>
      <c r="G52" s="31">
        <v>5.0259999999999998</v>
      </c>
      <c r="H52" s="31">
        <v>5.14</v>
      </c>
      <c r="I52" s="35">
        <f t="shared" ref="I52:I54" si="13">H52-B52</f>
        <v>0.74899999999999967</v>
      </c>
      <c r="J52" s="37">
        <f t="shared" ref="J52:J54" si="14">I52/B52</f>
        <v>0.17057617854702795</v>
      </c>
      <c r="K52" s="46" t="s">
        <v>27</v>
      </c>
    </row>
    <row r="53" spans="1:11" s="41" customFormat="1" x14ac:dyDescent="0.2">
      <c r="A53" s="32" t="s">
        <v>43</v>
      </c>
      <c r="B53" s="31">
        <v>23.902000000000001</v>
      </c>
      <c r="C53" s="31">
        <v>25.425999999999998</v>
      </c>
      <c r="D53" s="31">
        <v>27.007000000000001</v>
      </c>
      <c r="E53" s="31">
        <v>28.581</v>
      </c>
      <c r="F53" s="31">
        <v>30.241</v>
      </c>
      <c r="G53" s="31">
        <v>31.917000000000002</v>
      </c>
      <c r="H53" s="31">
        <v>33.593000000000004</v>
      </c>
      <c r="I53" s="35">
        <f t="shared" si="13"/>
        <v>9.6910000000000025</v>
      </c>
      <c r="J53" s="37">
        <f t="shared" si="14"/>
        <v>0.40544724290854328</v>
      </c>
      <c r="K53" s="46" t="s">
        <v>27</v>
      </c>
    </row>
    <row r="54" spans="1:11" x14ac:dyDescent="0.2">
      <c r="A54" s="32" t="s">
        <v>44</v>
      </c>
      <c r="B54" s="31">
        <v>17.247</v>
      </c>
      <c r="C54" s="31">
        <v>18.675000000000001</v>
      </c>
      <c r="D54" s="31">
        <v>19.989000000000001</v>
      </c>
      <c r="E54" s="31">
        <v>21.212</v>
      </c>
      <c r="F54" s="31">
        <v>22.434000000000001</v>
      </c>
      <c r="G54" s="31">
        <v>23.555</v>
      </c>
      <c r="H54" s="31">
        <v>24.675999999999998</v>
      </c>
      <c r="I54" s="35">
        <f t="shared" si="13"/>
        <v>7.4289999999999985</v>
      </c>
      <c r="J54" s="37">
        <f t="shared" si="14"/>
        <v>0.43074157824549186</v>
      </c>
      <c r="K54" s="46" t="s">
        <v>27</v>
      </c>
    </row>
    <row r="55" spans="1:11" x14ac:dyDescent="0.2">
      <c r="A55" s="32"/>
      <c r="B55" s="31"/>
      <c r="C55" s="31"/>
      <c r="D55" s="31"/>
      <c r="E55" s="31"/>
      <c r="F55" s="31"/>
      <c r="G55" s="31"/>
      <c r="H55" s="31"/>
      <c r="I55" s="32"/>
      <c r="J55" s="19"/>
      <c r="K55" s="46"/>
    </row>
    <row r="56" spans="1:11" x14ac:dyDescent="0.2">
      <c r="A56" s="35" t="s">
        <v>45</v>
      </c>
      <c r="B56" s="36">
        <f t="shared" ref="B56:H56" si="15">SUM(B51:B54)</f>
        <v>111.54</v>
      </c>
      <c r="C56" s="36">
        <f t="shared" si="15"/>
        <v>119.04</v>
      </c>
      <c r="D56" s="36">
        <f t="shared" si="15"/>
        <v>125.96400000000001</v>
      </c>
      <c r="E56" s="36">
        <f t="shared" si="15"/>
        <v>131.09</v>
      </c>
      <c r="F56" s="36">
        <f t="shared" si="15"/>
        <v>136.68700000000001</v>
      </c>
      <c r="G56" s="36">
        <f t="shared" si="15"/>
        <v>142.298</v>
      </c>
      <c r="H56" s="36">
        <f t="shared" si="15"/>
        <v>147.90899999999999</v>
      </c>
      <c r="I56" s="35">
        <f>SUM(H56-B56)</f>
        <v>36.368999999999986</v>
      </c>
      <c r="J56" s="37">
        <f>SUM(I56/B56)</f>
        <v>0.32606239913932206</v>
      </c>
      <c r="K56" s="46" t="s">
        <v>27</v>
      </c>
    </row>
    <row r="57" spans="1:11" x14ac:dyDescent="0.2">
      <c r="A57" s="35" t="s">
        <v>46</v>
      </c>
      <c r="B57" s="36"/>
      <c r="C57" s="36"/>
      <c r="D57" s="36"/>
      <c r="E57" s="36"/>
      <c r="F57" s="36"/>
      <c r="G57" s="36"/>
      <c r="H57" s="36"/>
      <c r="I57" s="35"/>
      <c r="J57" s="37"/>
      <c r="K57" s="28"/>
    </row>
    <row r="58" spans="1:11" x14ac:dyDescent="0.2">
      <c r="A58" s="35"/>
      <c r="B58" s="36"/>
      <c r="C58" s="36"/>
      <c r="D58" s="36"/>
      <c r="E58" s="36"/>
      <c r="F58" s="36"/>
      <c r="G58" s="36"/>
      <c r="H58" s="36"/>
      <c r="I58" s="35"/>
      <c r="J58" s="37"/>
      <c r="K58" s="28"/>
    </row>
    <row r="59" spans="1:11" x14ac:dyDescent="0.2">
      <c r="A59" s="35" t="s">
        <v>47</v>
      </c>
      <c r="B59" s="36">
        <f t="shared" ref="B59:H59" si="16">SUM(B9+B10+B18+B19+B20+B24+B25+B26+B27+B32)</f>
        <v>1394.556</v>
      </c>
      <c r="C59" s="36">
        <f t="shared" si="16"/>
        <v>1505.011</v>
      </c>
      <c r="D59" s="36">
        <f t="shared" si="16"/>
        <v>1628.0610000000001</v>
      </c>
      <c r="E59" s="36">
        <f t="shared" si="16"/>
        <v>1745.2579999999996</v>
      </c>
      <c r="F59" s="36">
        <f t="shared" si="16"/>
        <v>1851.9720000000004</v>
      </c>
      <c r="G59" s="36">
        <f t="shared" si="16"/>
        <v>1957.421</v>
      </c>
      <c r="H59" s="36">
        <f t="shared" si="16"/>
        <v>2054.3489999999997</v>
      </c>
      <c r="I59" s="35">
        <f>SUM(H59-B59)</f>
        <v>659.79299999999967</v>
      </c>
      <c r="J59" s="37">
        <f>I59/B59</f>
        <v>0.47312047705506244</v>
      </c>
      <c r="K59" s="28">
        <f>I59/I63</f>
        <v>0.57903244915421526</v>
      </c>
    </row>
    <row r="60" spans="1:11" x14ac:dyDescent="0.2">
      <c r="A60" s="35"/>
      <c r="B60" s="36"/>
      <c r="C60" s="36"/>
      <c r="D60" s="36"/>
      <c r="E60" s="36"/>
      <c r="F60" s="36"/>
      <c r="G60" s="36"/>
      <c r="H60" s="36"/>
      <c r="I60" s="35"/>
      <c r="J60" s="37"/>
      <c r="K60" s="28"/>
    </row>
    <row r="61" spans="1:11" x14ac:dyDescent="0.2">
      <c r="A61" s="35" t="s">
        <v>48</v>
      </c>
      <c r="B61" s="36">
        <f t="shared" ref="B61:H61" si="17">SUM(B14+B17+B28+B29+B30)</f>
        <v>1045.5329999999999</v>
      </c>
      <c r="C61" s="36">
        <f t="shared" si="17"/>
        <v>1086.9499999999998</v>
      </c>
      <c r="D61" s="36">
        <f t="shared" si="17"/>
        <v>1143.192</v>
      </c>
      <c r="E61" s="36">
        <f t="shared" si="17"/>
        <v>1194.6109999999999</v>
      </c>
      <c r="F61" s="36">
        <f t="shared" si="17"/>
        <v>1237.9479999999999</v>
      </c>
      <c r="G61" s="36">
        <f t="shared" si="17"/>
        <v>1283.049</v>
      </c>
      <c r="H61" s="36">
        <f t="shared" si="17"/>
        <v>1326.835</v>
      </c>
      <c r="I61" s="35">
        <f>SUM(H61-B61)</f>
        <v>281.30200000000013</v>
      </c>
      <c r="J61" s="37">
        <f>I61/B61</f>
        <v>0.2690512877164089</v>
      </c>
      <c r="K61" s="28">
        <f>I61/I63</f>
        <v>0.24686983040435292</v>
      </c>
    </row>
    <row r="62" spans="1:11" s="16" customFormat="1" x14ac:dyDescent="0.2">
      <c r="A62" s="35"/>
      <c r="B62" s="36"/>
      <c r="C62" s="36"/>
      <c r="D62" s="36"/>
      <c r="E62" s="36"/>
      <c r="F62" s="36"/>
      <c r="G62" s="36"/>
      <c r="H62" s="36"/>
      <c r="I62" s="35"/>
      <c r="J62" s="37"/>
      <c r="K62" s="28"/>
    </row>
    <row r="63" spans="1:11" s="16" customFormat="1" x14ac:dyDescent="0.2">
      <c r="A63" s="54" t="s">
        <v>49</v>
      </c>
      <c r="B63" s="55">
        <f>SUM(B8,B9,B10,B14,B17,B18,B19,B20,B24,B25,B26,B27,B29,B30)</f>
        <v>3151.6790000000001</v>
      </c>
      <c r="C63" s="55">
        <f t="shared" ref="C63:H63" si="18">SUM(C8,C9,C10,C14,C17,C18,C19,C20,C24,C25,C26,C27,C29,C30)</f>
        <v>3343.0419999999995</v>
      </c>
      <c r="D63" s="55">
        <f t="shared" si="18"/>
        <v>3562.5689999999991</v>
      </c>
      <c r="E63" s="55">
        <f t="shared" si="18"/>
        <v>3766.6530000000002</v>
      </c>
      <c r="F63" s="55">
        <f t="shared" si="18"/>
        <v>3949.0449999999996</v>
      </c>
      <c r="G63" s="55">
        <f t="shared" si="18"/>
        <v>4125.0170000000007</v>
      </c>
      <c r="H63" s="55">
        <f t="shared" si="18"/>
        <v>4291.1540000000005</v>
      </c>
      <c r="I63" s="54">
        <f>SUM(H63-B63)</f>
        <v>1139.4750000000004</v>
      </c>
      <c r="J63" s="56">
        <f>SUM(I63/B63)</f>
        <v>0.3615453858086437</v>
      </c>
      <c r="K63" s="28">
        <f>SUM(I63/I63)</f>
        <v>1</v>
      </c>
    </row>
    <row r="64" spans="1:11" s="16" customFormat="1" x14ac:dyDescent="0.2">
      <c r="A64" s="35"/>
      <c r="B64" s="36"/>
      <c r="C64" s="36"/>
      <c r="D64" s="36"/>
      <c r="E64" s="36"/>
      <c r="F64" s="36"/>
      <c r="G64" s="36"/>
      <c r="H64" s="36"/>
      <c r="I64" s="35"/>
      <c r="J64" s="37"/>
      <c r="K64" s="28"/>
    </row>
    <row r="65" spans="1:11" s="53" customFormat="1" x14ac:dyDescent="0.2">
      <c r="A65" s="54" t="s">
        <v>50</v>
      </c>
      <c r="B65" s="57">
        <f>SUM(B8,B9,B10,B14,B17,B18,B19,B20,B24,B25,B26,B27,B28,B29,B30,B32,B36,B37,B38,B43,B45,B46,B51,B52,B53,B54)</f>
        <v>4057.9180000000001</v>
      </c>
      <c r="C65" s="57">
        <f t="shared" ref="C65:H65" si="19">SUM(C8,C9,C10,C14,C17,C18,C19,C20,C24,C25,C26,C27,C28,C29,C30,C32,C36,C37,C38,C43,C45,C46,C51,C52,C53,C54)</f>
        <v>4311.7150000000001</v>
      </c>
      <c r="D65" s="57">
        <f t="shared" si="19"/>
        <v>4587.0679999999984</v>
      </c>
      <c r="E65" s="57">
        <f t="shared" si="19"/>
        <v>4844.7490000000016</v>
      </c>
      <c r="F65" s="57">
        <f t="shared" si="19"/>
        <v>5076.6750000000002</v>
      </c>
      <c r="G65" s="57">
        <f t="shared" si="19"/>
        <v>5306.2170000000006</v>
      </c>
      <c r="H65" s="58">
        <f t="shared" si="19"/>
        <v>5515.871000000001</v>
      </c>
      <c r="I65" s="59">
        <f>SUM(H65-B65)</f>
        <v>1457.9530000000009</v>
      </c>
      <c r="J65" s="60">
        <f>I65/B65</f>
        <v>0.35928596881454994</v>
      </c>
      <c r="K65" s="61"/>
    </row>
    <row r="66" spans="1:11" s="53" customFormat="1" x14ac:dyDescent="0.2">
      <c r="A66" s="53" t="s">
        <v>51</v>
      </c>
      <c r="I66" s="62"/>
      <c r="J66" s="63"/>
    </row>
    <row r="67" spans="1:11" s="53" customFormat="1" x14ac:dyDescent="0.2">
      <c r="A67" s="53" t="s">
        <v>52</v>
      </c>
      <c r="I67" s="62"/>
      <c r="J67" s="63"/>
    </row>
    <row r="68" spans="1:11" s="53" customFormat="1" x14ac:dyDescent="0.2">
      <c r="A68" s="53" t="s">
        <v>79</v>
      </c>
      <c r="I68" s="62"/>
      <c r="J68" s="63"/>
    </row>
    <row r="69" spans="1:11" s="53" customFormat="1" x14ac:dyDescent="0.2">
      <c r="A69" s="53" t="s">
        <v>66</v>
      </c>
      <c r="I69" s="62"/>
      <c r="J69" s="63"/>
    </row>
    <row r="70" spans="1:11" s="53" customFormat="1" x14ac:dyDescent="0.2">
      <c r="A70" s="53" t="s">
        <v>53</v>
      </c>
      <c r="I70" s="62"/>
      <c r="J70" s="63"/>
    </row>
    <row r="71" spans="1:11" s="53" customFormat="1" x14ac:dyDescent="0.2">
      <c r="A71" s="53" t="s">
        <v>54</v>
      </c>
      <c r="I71" s="30"/>
      <c r="J71" s="30"/>
    </row>
    <row r="72" spans="1:11" s="53" customFormat="1" x14ac:dyDescent="0.2">
      <c r="A72" s="53" t="s">
        <v>55</v>
      </c>
      <c r="C72" s="30"/>
      <c r="D72" s="30"/>
      <c r="E72" s="30"/>
      <c r="F72" s="30"/>
      <c r="G72" s="30"/>
      <c r="H72" s="30"/>
      <c r="I72" s="30"/>
      <c r="J72" s="30"/>
    </row>
    <row r="79" spans="1:11" x14ac:dyDescent="0.2">
      <c r="I79" s="30"/>
      <c r="J79" s="45"/>
    </row>
    <row r="80" spans="1:11" x14ac:dyDescent="0.2">
      <c r="B80" s="30"/>
      <c r="C80" s="30"/>
      <c r="D80" s="30"/>
      <c r="E80" s="30"/>
      <c r="F80" s="30"/>
      <c r="G80" s="30"/>
      <c r="H80" s="30"/>
      <c r="I80" s="30"/>
      <c r="J80" s="45"/>
    </row>
    <row r="81" spans="1:8" x14ac:dyDescent="0.2">
      <c r="B81" s="30"/>
      <c r="C81" s="30"/>
      <c r="D81" s="30"/>
      <c r="E81" s="30"/>
      <c r="F81" s="30"/>
      <c r="G81" s="30"/>
      <c r="H81" s="30"/>
    </row>
    <row r="82" spans="1:8" x14ac:dyDescent="0.2">
      <c r="A82" s="53"/>
    </row>
    <row r="83" spans="1:8" x14ac:dyDescent="0.2">
      <c r="A83" s="53"/>
    </row>
    <row r="84" spans="1:8" x14ac:dyDescent="0.2">
      <c r="A84" s="53"/>
    </row>
    <row r="89" spans="1:8" x14ac:dyDescent="0.2">
      <c r="A89" s="53"/>
    </row>
    <row r="95" spans="1:8" x14ac:dyDescent="0.2">
      <c r="A95" s="53"/>
    </row>
    <row r="96" spans="1:8" x14ac:dyDescent="0.2">
      <c r="A96" s="53"/>
    </row>
  </sheetData>
  <mergeCells count="2">
    <mergeCell ref="I2:J4"/>
    <mergeCell ref="I5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opLeftCell="A40" workbookViewId="0">
      <selection activeCell="A68" sqref="A68"/>
    </sheetView>
  </sheetViews>
  <sheetFormatPr defaultRowHeight="12.75" x14ac:dyDescent="0.2"/>
  <cols>
    <col min="1" max="1" width="29.7109375" style="1" customWidth="1"/>
    <col min="2" max="7" width="8.85546875" style="1" customWidth="1"/>
    <col min="8" max="8" width="9.85546875" style="1" customWidth="1"/>
    <col min="9" max="9" width="9.140625" style="1"/>
    <col min="10" max="10" width="9.85546875" style="1" customWidth="1"/>
    <col min="11" max="11" width="13.7109375" style="1" customWidth="1"/>
    <col min="12" max="209" width="9.140625" style="1"/>
    <col min="210" max="210" width="11" style="1" customWidth="1"/>
    <col min="211" max="211" width="0.5703125" style="1" customWidth="1"/>
    <col min="212" max="212" width="26.5703125" style="1" customWidth="1"/>
    <col min="213" max="219" width="0" style="1" hidden="1" customWidth="1"/>
    <col min="220" max="225" width="8.85546875" style="1" customWidth="1"/>
    <col min="226" max="226" width="9.85546875" style="1" customWidth="1"/>
    <col min="227" max="227" width="9.140625" style="1"/>
    <col min="228" max="228" width="9.85546875" style="1" customWidth="1"/>
    <col min="229" max="229" width="13.7109375" style="1" customWidth="1"/>
    <col min="230" max="230" width="12" style="1" customWidth="1"/>
    <col min="231" max="231" width="10.140625" style="1" customWidth="1"/>
    <col min="232" max="232" width="19.140625" style="1" bestFit="1" customWidth="1"/>
    <col min="233" max="233" width="13.85546875" style="1" bestFit="1" customWidth="1"/>
    <col min="234" max="234" width="10.7109375" style="1" customWidth="1"/>
    <col min="235" max="235" width="25.28515625" style="1" bestFit="1" customWidth="1"/>
    <col min="236" max="244" width="10.7109375" style="1" customWidth="1"/>
    <col min="245" max="267" width="10.140625" style="1" customWidth="1"/>
    <col min="268" max="465" width="9.140625" style="1"/>
    <col min="466" max="466" width="11" style="1" customWidth="1"/>
    <col min="467" max="467" width="0.5703125" style="1" customWidth="1"/>
    <col min="468" max="468" width="26.5703125" style="1" customWidth="1"/>
    <col min="469" max="475" width="0" style="1" hidden="1" customWidth="1"/>
    <col min="476" max="481" width="8.85546875" style="1" customWidth="1"/>
    <col min="482" max="482" width="9.85546875" style="1" customWidth="1"/>
    <col min="483" max="483" width="9.140625" style="1"/>
    <col min="484" max="484" width="9.85546875" style="1" customWidth="1"/>
    <col min="485" max="485" width="13.7109375" style="1" customWidth="1"/>
    <col min="486" max="486" width="12" style="1" customWidth="1"/>
    <col min="487" max="487" width="10.140625" style="1" customWidth="1"/>
    <col min="488" max="488" width="19.140625" style="1" bestFit="1" customWidth="1"/>
    <col min="489" max="489" width="13.85546875" style="1" bestFit="1" customWidth="1"/>
    <col min="490" max="490" width="10.7109375" style="1" customWidth="1"/>
    <col min="491" max="491" width="25.28515625" style="1" bestFit="1" customWidth="1"/>
    <col min="492" max="500" width="10.7109375" style="1" customWidth="1"/>
    <col min="501" max="523" width="10.140625" style="1" customWidth="1"/>
    <col min="524" max="721" width="9.140625" style="1"/>
    <col min="722" max="722" width="11" style="1" customWidth="1"/>
    <col min="723" max="723" width="0.5703125" style="1" customWidth="1"/>
    <col min="724" max="724" width="26.5703125" style="1" customWidth="1"/>
    <col min="725" max="731" width="0" style="1" hidden="1" customWidth="1"/>
    <col min="732" max="737" width="8.85546875" style="1" customWidth="1"/>
    <col min="738" max="738" width="9.85546875" style="1" customWidth="1"/>
    <col min="739" max="739" width="9.140625" style="1"/>
    <col min="740" max="740" width="9.85546875" style="1" customWidth="1"/>
    <col min="741" max="741" width="13.7109375" style="1" customWidth="1"/>
    <col min="742" max="742" width="12" style="1" customWidth="1"/>
    <col min="743" max="743" width="10.140625" style="1" customWidth="1"/>
    <col min="744" max="744" width="19.140625" style="1" bestFit="1" customWidth="1"/>
    <col min="745" max="745" width="13.85546875" style="1" bestFit="1" customWidth="1"/>
    <col min="746" max="746" width="10.7109375" style="1" customWidth="1"/>
    <col min="747" max="747" width="25.28515625" style="1" bestFit="1" customWidth="1"/>
    <col min="748" max="756" width="10.7109375" style="1" customWidth="1"/>
    <col min="757" max="779" width="10.140625" style="1" customWidth="1"/>
    <col min="780" max="977" width="9.140625" style="1"/>
    <col min="978" max="978" width="11" style="1" customWidth="1"/>
    <col min="979" max="979" width="0.5703125" style="1" customWidth="1"/>
    <col min="980" max="980" width="26.5703125" style="1" customWidth="1"/>
    <col min="981" max="987" width="0" style="1" hidden="1" customWidth="1"/>
    <col min="988" max="993" width="8.85546875" style="1" customWidth="1"/>
    <col min="994" max="994" width="9.85546875" style="1" customWidth="1"/>
    <col min="995" max="995" width="9.140625" style="1"/>
    <col min="996" max="996" width="9.85546875" style="1" customWidth="1"/>
    <col min="997" max="997" width="13.7109375" style="1" customWidth="1"/>
    <col min="998" max="998" width="12" style="1" customWidth="1"/>
    <col min="999" max="999" width="10.140625" style="1" customWidth="1"/>
    <col min="1000" max="1000" width="19.140625" style="1" bestFit="1" customWidth="1"/>
    <col min="1001" max="1001" width="13.85546875" style="1" bestFit="1" customWidth="1"/>
    <col min="1002" max="1002" width="10.7109375" style="1" customWidth="1"/>
    <col min="1003" max="1003" width="25.28515625" style="1" bestFit="1" customWidth="1"/>
    <col min="1004" max="1012" width="10.7109375" style="1" customWidth="1"/>
    <col min="1013" max="1035" width="10.140625" style="1" customWidth="1"/>
    <col min="1036" max="1233" width="9.140625" style="1"/>
    <col min="1234" max="1234" width="11" style="1" customWidth="1"/>
    <col min="1235" max="1235" width="0.5703125" style="1" customWidth="1"/>
    <col min="1236" max="1236" width="26.5703125" style="1" customWidth="1"/>
    <col min="1237" max="1243" width="0" style="1" hidden="1" customWidth="1"/>
    <col min="1244" max="1249" width="8.85546875" style="1" customWidth="1"/>
    <col min="1250" max="1250" width="9.85546875" style="1" customWidth="1"/>
    <col min="1251" max="1251" width="9.140625" style="1"/>
    <col min="1252" max="1252" width="9.85546875" style="1" customWidth="1"/>
    <col min="1253" max="1253" width="13.7109375" style="1" customWidth="1"/>
    <col min="1254" max="1254" width="12" style="1" customWidth="1"/>
    <col min="1255" max="1255" width="10.140625" style="1" customWidth="1"/>
    <col min="1256" max="1256" width="19.140625" style="1" bestFit="1" customWidth="1"/>
    <col min="1257" max="1257" width="13.85546875" style="1" bestFit="1" customWidth="1"/>
    <col min="1258" max="1258" width="10.7109375" style="1" customWidth="1"/>
    <col min="1259" max="1259" width="25.28515625" style="1" bestFit="1" customWidth="1"/>
    <col min="1260" max="1268" width="10.7109375" style="1" customWidth="1"/>
    <col min="1269" max="1291" width="10.140625" style="1" customWidth="1"/>
    <col min="1292" max="1489" width="9.140625" style="1"/>
    <col min="1490" max="1490" width="11" style="1" customWidth="1"/>
    <col min="1491" max="1491" width="0.5703125" style="1" customWidth="1"/>
    <col min="1492" max="1492" width="26.5703125" style="1" customWidth="1"/>
    <col min="1493" max="1499" width="0" style="1" hidden="1" customWidth="1"/>
    <col min="1500" max="1505" width="8.85546875" style="1" customWidth="1"/>
    <col min="1506" max="1506" width="9.85546875" style="1" customWidth="1"/>
    <col min="1507" max="1507" width="9.140625" style="1"/>
    <col min="1508" max="1508" width="9.85546875" style="1" customWidth="1"/>
    <col min="1509" max="1509" width="13.7109375" style="1" customWidth="1"/>
    <col min="1510" max="1510" width="12" style="1" customWidth="1"/>
    <col min="1511" max="1511" width="10.140625" style="1" customWidth="1"/>
    <col min="1512" max="1512" width="19.140625" style="1" bestFit="1" customWidth="1"/>
    <col min="1513" max="1513" width="13.85546875" style="1" bestFit="1" customWidth="1"/>
    <col min="1514" max="1514" width="10.7109375" style="1" customWidth="1"/>
    <col min="1515" max="1515" width="25.28515625" style="1" bestFit="1" customWidth="1"/>
    <col min="1516" max="1524" width="10.7109375" style="1" customWidth="1"/>
    <col min="1525" max="1547" width="10.140625" style="1" customWidth="1"/>
    <col min="1548" max="1745" width="9.140625" style="1"/>
    <col min="1746" max="1746" width="11" style="1" customWidth="1"/>
    <col min="1747" max="1747" width="0.5703125" style="1" customWidth="1"/>
    <col min="1748" max="1748" width="26.5703125" style="1" customWidth="1"/>
    <col min="1749" max="1755" width="0" style="1" hidden="1" customWidth="1"/>
    <col min="1756" max="1761" width="8.85546875" style="1" customWidth="1"/>
    <col min="1762" max="1762" width="9.85546875" style="1" customWidth="1"/>
    <col min="1763" max="1763" width="9.140625" style="1"/>
    <col min="1764" max="1764" width="9.85546875" style="1" customWidth="1"/>
    <col min="1765" max="1765" width="13.7109375" style="1" customWidth="1"/>
    <col min="1766" max="1766" width="12" style="1" customWidth="1"/>
    <col min="1767" max="1767" width="10.140625" style="1" customWidth="1"/>
    <col min="1768" max="1768" width="19.140625" style="1" bestFit="1" customWidth="1"/>
    <col min="1769" max="1769" width="13.85546875" style="1" bestFit="1" customWidth="1"/>
    <col min="1770" max="1770" width="10.7109375" style="1" customWidth="1"/>
    <col min="1771" max="1771" width="25.28515625" style="1" bestFit="1" customWidth="1"/>
    <col min="1772" max="1780" width="10.7109375" style="1" customWidth="1"/>
    <col min="1781" max="1803" width="10.140625" style="1" customWidth="1"/>
    <col min="1804" max="2001" width="9.140625" style="1"/>
    <col min="2002" max="2002" width="11" style="1" customWidth="1"/>
    <col min="2003" max="2003" width="0.5703125" style="1" customWidth="1"/>
    <col min="2004" max="2004" width="26.5703125" style="1" customWidth="1"/>
    <col min="2005" max="2011" width="0" style="1" hidden="1" customWidth="1"/>
    <col min="2012" max="2017" width="8.85546875" style="1" customWidth="1"/>
    <col min="2018" max="2018" width="9.85546875" style="1" customWidth="1"/>
    <col min="2019" max="2019" width="9.140625" style="1"/>
    <col min="2020" max="2020" width="9.85546875" style="1" customWidth="1"/>
    <col min="2021" max="2021" width="13.7109375" style="1" customWidth="1"/>
    <col min="2022" max="2022" width="12" style="1" customWidth="1"/>
    <col min="2023" max="2023" width="10.140625" style="1" customWidth="1"/>
    <col min="2024" max="2024" width="19.140625" style="1" bestFit="1" customWidth="1"/>
    <col min="2025" max="2025" width="13.85546875" style="1" bestFit="1" customWidth="1"/>
    <col min="2026" max="2026" width="10.7109375" style="1" customWidth="1"/>
    <col min="2027" max="2027" width="25.28515625" style="1" bestFit="1" customWidth="1"/>
    <col min="2028" max="2036" width="10.7109375" style="1" customWidth="1"/>
    <col min="2037" max="2059" width="10.140625" style="1" customWidth="1"/>
    <col min="2060" max="2257" width="9.140625" style="1"/>
    <col min="2258" max="2258" width="11" style="1" customWidth="1"/>
    <col min="2259" max="2259" width="0.5703125" style="1" customWidth="1"/>
    <col min="2260" max="2260" width="26.5703125" style="1" customWidth="1"/>
    <col min="2261" max="2267" width="0" style="1" hidden="1" customWidth="1"/>
    <col min="2268" max="2273" width="8.85546875" style="1" customWidth="1"/>
    <col min="2274" max="2274" width="9.85546875" style="1" customWidth="1"/>
    <col min="2275" max="2275" width="9.140625" style="1"/>
    <col min="2276" max="2276" width="9.85546875" style="1" customWidth="1"/>
    <col min="2277" max="2277" width="13.7109375" style="1" customWidth="1"/>
    <col min="2278" max="2278" width="12" style="1" customWidth="1"/>
    <col min="2279" max="2279" width="10.140625" style="1" customWidth="1"/>
    <col min="2280" max="2280" width="19.140625" style="1" bestFit="1" customWidth="1"/>
    <col min="2281" max="2281" width="13.85546875" style="1" bestFit="1" customWidth="1"/>
    <col min="2282" max="2282" width="10.7109375" style="1" customWidth="1"/>
    <col min="2283" max="2283" width="25.28515625" style="1" bestFit="1" customWidth="1"/>
    <col min="2284" max="2292" width="10.7109375" style="1" customWidth="1"/>
    <col min="2293" max="2315" width="10.140625" style="1" customWidth="1"/>
    <col min="2316" max="2513" width="9.140625" style="1"/>
    <col min="2514" max="2514" width="11" style="1" customWidth="1"/>
    <col min="2515" max="2515" width="0.5703125" style="1" customWidth="1"/>
    <col min="2516" max="2516" width="26.5703125" style="1" customWidth="1"/>
    <col min="2517" max="2523" width="0" style="1" hidden="1" customWidth="1"/>
    <col min="2524" max="2529" width="8.85546875" style="1" customWidth="1"/>
    <col min="2530" max="2530" width="9.85546875" style="1" customWidth="1"/>
    <col min="2531" max="2531" width="9.140625" style="1"/>
    <col min="2532" max="2532" width="9.85546875" style="1" customWidth="1"/>
    <col min="2533" max="2533" width="13.7109375" style="1" customWidth="1"/>
    <col min="2534" max="2534" width="12" style="1" customWidth="1"/>
    <col min="2535" max="2535" width="10.140625" style="1" customWidth="1"/>
    <col min="2536" max="2536" width="19.140625" style="1" bestFit="1" customWidth="1"/>
    <col min="2537" max="2537" width="13.85546875" style="1" bestFit="1" customWidth="1"/>
    <col min="2538" max="2538" width="10.7109375" style="1" customWidth="1"/>
    <col min="2539" max="2539" width="25.28515625" style="1" bestFit="1" customWidth="1"/>
    <col min="2540" max="2548" width="10.7109375" style="1" customWidth="1"/>
    <col min="2549" max="2571" width="10.140625" style="1" customWidth="1"/>
    <col min="2572" max="2769" width="9.140625" style="1"/>
    <col min="2770" max="2770" width="11" style="1" customWidth="1"/>
    <col min="2771" max="2771" width="0.5703125" style="1" customWidth="1"/>
    <col min="2772" max="2772" width="26.5703125" style="1" customWidth="1"/>
    <col min="2773" max="2779" width="0" style="1" hidden="1" customWidth="1"/>
    <col min="2780" max="2785" width="8.85546875" style="1" customWidth="1"/>
    <col min="2786" max="2786" width="9.85546875" style="1" customWidth="1"/>
    <col min="2787" max="2787" width="9.140625" style="1"/>
    <col min="2788" max="2788" width="9.85546875" style="1" customWidth="1"/>
    <col min="2789" max="2789" width="13.7109375" style="1" customWidth="1"/>
    <col min="2790" max="2790" width="12" style="1" customWidth="1"/>
    <col min="2791" max="2791" width="10.140625" style="1" customWidth="1"/>
    <col min="2792" max="2792" width="19.140625" style="1" bestFit="1" customWidth="1"/>
    <col min="2793" max="2793" width="13.85546875" style="1" bestFit="1" customWidth="1"/>
    <col min="2794" max="2794" width="10.7109375" style="1" customWidth="1"/>
    <col min="2795" max="2795" width="25.28515625" style="1" bestFit="1" customWidth="1"/>
    <col min="2796" max="2804" width="10.7109375" style="1" customWidth="1"/>
    <col min="2805" max="2827" width="10.140625" style="1" customWidth="1"/>
    <col min="2828" max="3025" width="9.140625" style="1"/>
    <col min="3026" max="3026" width="11" style="1" customWidth="1"/>
    <col min="3027" max="3027" width="0.5703125" style="1" customWidth="1"/>
    <col min="3028" max="3028" width="26.5703125" style="1" customWidth="1"/>
    <col min="3029" max="3035" width="0" style="1" hidden="1" customWidth="1"/>
    <col min="3036" max="3041" width="8.85546875" style="1" customWidth="1"/>
    <col min="3042" max="3042" width="9.85546875" style="1" customWidth="1"/>
    <col min="3043" max="3043" width="9.140625" style="1"/>
    <col min="3044" max="3044" width="9.85546875" style="1" customWidth="1"/>
    <col min="3045" max="3045" width="13.7109375" style="1" customWidth="1"/>
    <col min="3046" max="3046" width="12" style="1" customWidth="1"/>
    <col min="3047" max="3047" width="10.140625" style="1" customWidth="1"/>
    <col min="3048" max="3048" width="19.140625" style="1" bestFit="1" customWidth="1"/>
    <col min="3049" max="3049" width="13.85546875" style="1" bestFit="1" customWidth="1"/>
    <col min="3050" max="3050" width="10.7109375" style="1" customWidth="1"/>
    <col min="3051" max="3051" width="25.28515625" style="1" bestFit="1" customWidth="1"/>
    <col min="3052" max="3060" width="10.7109375" style="1" customWidth="1"/>
    <col min="3061" max="3083" width="10.140625" style="1" customWidth="1"/>
    <col min="3084" max="3281" width="9.140625" style="1"/>
    <col min="3282" max="3282" width="11" style="1" customWidth="1"/>
    <col min="3283" max="3283" width="0.5703125" style="1" customWidth="1"/>
    <col min="3284" max="3284" width="26.5703125" style="1" customWidth="1"/>
    <col min="3285" max="3291" width="0" style="1" hidden="1" customWidth="1"/>
    <col min="3292" max="3297" width="8.85546875" style="1" customWidth="1"/>
    <col min="3298" max="3298" width="9.85546875" style="1" customWidth="1"/>
    <col min="3299" max="3299" width="9.140625" style="1"/>
    <col min="3300" max="3300" width="9.85546875" style="1" customWidth="1"/>
    <col min="3301" max="3301" width="13.7109375" style="1" customWidth="1"/>
    <col min="3302" max="3302" width="12" style="1" customWidth="1"/>
    <col min="3303" max="3303" width="10.140625" style="1" customWidth="1"/>
    <col min="3304" max="3304" width="19.140625" style="1" bestFit="1" customWidth="1"/>
    <col min="3305" max="3305" width="13.85546875" style="1" bestFit="1" customWidth="1"/>
    <col min="3306" max="3306" width="10.7109375" style="1" customWidth="1"/>
    <col min="3307" max="3307" width="25.28515625" style="1" bestFit="1" customWidth="1"/>
    <col min="3308" max="3316" width="10.7109375" style="1" customWidth="1"/>
    <col min="3317" max="3339" width="10.140625" style="1" customWidth="1"/>
    <col min="3340" max="3537" width="9.140625" style="1"/>
    <col min="3538" max="3538" width="11" style="1" customWidth="1"/>
    <col min="3539" max="3539" width="0.5703125" style="1" customWidth="1"/>
    <col min="3540" max="3540" width="26.5703125" style="1" customWidth="1"/>
    <col min="3541" max="3547" width="0" style="1" hidden="1" customWidth="1"/>
    <col min="3548" max="3553" width="8.85546875" style="1" customWidth="1"/>
    <col min="3554" max="3554" width="9.85546875" style="1" customWidth="1"/>
    <col min="3555" max="3555" width="9.140625" style="1"/>
    <col min="3556" max="3556" width="9.85546875" style="1" customWidth="1"/>
    <col min="3557" max="3557" width="13.7109375" style="1" customWidth="1"/>
    <col min="3558" max="3558" width="12" style="1" customWidth="1"/>
    <col min="3559" max="3559" width="10.140625" style="1" customWidth="1"/>
    <col min="3560" max="3560" width="19.140625" style="1" bestFit="1" customWidth="1"/>
    <col min="3561" max="3561" width="13.85546875" style="1" bestFit="1" customWidth="1"/>
    <col min="3562" max="3562" width="10.7109375" style="1" customWidth="1"/>
    <col min="3563" max="3563" width="25.28515625" style="1" bestFit="1" customWidth="1"/>
    <col min="3564" max="3572" width="10.7109375" style="1" customWidth="1"/>
    <col min="3573" max="3595" width="10.140625" style="1" customWidth="1"/>
    <col min="3596" max="3793" width="9.140625" style="1"/>
    <col min="3794" max="3794" width="11" style="1" customWidth="1"/>
    <col min="3795" max="3795" width="0.5703125" style="1" customWidth="1"/>
    <col min="3796" max="3796" width="26.5703125" style="1" customWidth="1"/>
    <col min="3797" max="3803" width="0" style="1" hidden="1" customWidth="1"/>
    <col min="3804" max="3809" width="8.85546875" style="1" customWidth="1"/>
    <col min="3810" max="3810" width="9.85546875" style="1" customWidth="1"/>
    <col min="3811" max="3811" width="9.140625" style="1"/>
    <col min="3812" max="3812" width="9.85546875" style="1" customWidth="1"/>
    <col min="3813" max="3813" width="13.7109375" style="1" customWidth="1"/>
    <col min="3814" max="3814" width="12" style="1" customWidth="1"/>
    <col min="3815" max="3815" width="10.140625" style="1" customWidth="1"/>
    <col min="3816" max="3816" width="19.140625" style="1" bestFit="1" customWidth="1"/>
    <col min="3817" max="3817" width="13.85546875" style="1" bestFit="1" customWidth="1"/>
    <col min="3818" max="3818" width="10.7109375" style="1" customWidth="1"/>
    <col min="3819" max="3819" width="25.28515625" style="1" bestFit="1" customWidth="1"/>
    <col min="3820" max="3828" width="10.7109375" style="1" customWidth="1"/>
    <col min="3829" max="3851" width="10.140625" style="1" customWidth="1"/>
    <col min="3852" max="4049" width="9.140625" style="1"/>
    <col min="4050" max="4050" width="11" style="1" customWidth="1"/>
    <col min="4051" max="4051" width="0.5703125" style="1" customWidth="1"/>
    <col min="4052" max="4052" width="26.5703125" style="1" customWidth="1"/>
    <col min="4053" max="4059" width="0" style="1" hidden="1" customWidth="1"/>
    <col min="4060" max="4065" width="8.85546875" style="1" customWidth="1"/>
    <col min="4066" max="4066" width="9.85546875" style="1" customWidth="1"/>
    <col min="4067" max="4067" width="9.140625" style="1"/>
    <col min="4068" max="4068" width="9.85546875" style="1" customWidth="1"/>
    <col min="4069" max="4069" width="13.7109375" style="1" customWidth="1"/>
    <col min="4070" max="4070" width="12" style="1" customWidth="1"/>
    <col min="4071" max="4071" width="10.140625" style="1" customWidth="1"/>
    <col min="4072" max="4072" width="19.140625" style="1" bestFit="1" customWidth="1"/>
    <col min="4073" max="4073" width="13.85546875" style="1" bestFit="1" customWidth="1"/>
    <col min="4074" max="4074" width="10.7109375" style="1" customWidth="1"/>
    <col min="4075" max="4075" width="25.28515625" style="1" bestFit="1" customWidth="1"/>
    <col min="4076" max="4084" width="10.7109375" style="1" customWidth="1"/>
    <col min="4085" max="4107" width="10.140625" style="1" customWidth="1"/>
    <col min="4108" max="4305" width="9.140625" style="1"/>
    <col min="4306" max="4306" width="11" style="1" customWidth="1"/>
    <col min="4307" max="4307" width="0.5703125" style="1" customWidth="1"/>
    <col min="4308" max="4308" width="26.5703125" style="1" customWidth="1"/>
    <col min="4309" max="4315" width="0" style="1" hidden="1" customWidth="1"/>
    <col min="4316" max="4321" width="8.85546875" style="1" customWidth="1"/>
    <col min="4322" max="4322" width="9.85546875" style="1" customWidth="1"/>
    <col min="4323" max="4323" width="9.140625" style="1"/>
    <col min="4324" max="4324" width="9.85546875" style="1" customWidth="1"/>
    <col min="4325" max="4325" width="13.7109375" style="1" customWidth="1"/>
    <col min="4326" max="4326" width="12" style="1" customWidth="1"/>
    <col min="4327" max="4327" width="10.140625" style="1" customWidth="1"/>
    <col min="4328" max="4328" width="19.140625" style="1" bestFit="1" customWidth="1"/>
    <col min="4329" max="4329" width="13.85546875" style="1" bestFit="1" customWidth="1"/>
    <col min="4330" max="4330" width="10.7109375" style="1" customWidth="1"/>
    <col min="4331" max="4331" width="25.28515625" style="1" bestFit="1" customWidth="1"/>
    <col min="4332" max="4340" width="10.7109375" style="1" customWidth="1"/>
    <col min="4341" max="4363" width="10.140625" style="1" customWidth="1"/>
    <col min="4364" max="4561" width="9.140625" style="1"/>
    <col min="4562" max="4562" width="11" style="1" customWidth="1"/>
    <col min="4563" max="4563" width="0.5703125" style="1" customWidth="1"/>
    <col min="4564" max="4564" width="26.5703125" style="1" customWidth="1"/>
    <col min="4565" max="4571" width="0" style="1" hidden="1" customWidth="1"/>
    <col min="4572" max="4577" width="8.85546875" style="1" customWidth="1"/>
    <col min="4578" max="4578" width="9.85546875" style="1" customWidth="1"/>
    <col min="4579" max="4579" width="9.140625" style="1"/>
    <col min="4580" max="4580" width="9.85546875" style="1" customWidth="1"/>
    <col min="4581" max="4581" width="13.7109375" style="1" customWidth="1"/>
    <col min="4582" max="4582" width="12" style="1" customWidth="1"/>
    <col min="4583" max="4583" width="10.140625" style="1" customWidth="1"/>
    <col min="4584" max="4584" width="19.140625" style="1" bestFit="1" customWidth="1"/>
    <col min="4585" max="4585" width="13.85546875" style="1" bestFit="1" customWidth="1"/>
    <col min="4586" max="4586" width="10.7109375" style="1" customWidth="1"/>
    <col min="4587" max="4587" width="25.28515625" style="1" bestFit="1" customWidth="1"/>
    <col min="4588" max="4596" width="10.7109375" style="1" customWidth="1"/>
    <col min="4597" max="4619" width="10.140625" style="1" customWidth="1"/>
    <col min="4620" max="4817" width="9.140625" style="1"/>
    <col min="4818" max="4818" width="11" style="1" customWidth="1"/>
    <col min="4819" max="4819" width="0.5703125" style="1" customWidth="1"/>
    <col min="4820" max="4820" width="26.5703125" style="1" customWidth="1"/>
    <col min="4821" max="4827" width="0" style="1" hidden="1" customWidth="1"/>
    <col min="4828" max="4833" width="8.85546875" style="1" customWidth="1"/>
    <col min="4834" max="4834" width="9.85546875" style="1" customWidth="1"/>
    <col min="4835" max="4835" width="9.140625" style="1"/>
    <col min="4836" max="4836" width="9.85546875" style="1" customWidth="1"/>
    <col min="4837" max="4837" width="13.7109375" style="1" customWidth="1"/>
    <col min="4838" max="4838" width="12" style="1" customWidth="1"/>
    <col min="4839" max="4839" width="10.140625" style="1" customWidth="1"/>
    <col min="4840" max="4840" width="19.140625" style="1" bestFit="1" customWidth="1"/>
    <col min="4841" max="4841" width="13.85546875" style="1" bestFit="1" customWidth="1"/>
    <col min="4842" max="4842" width="10.7109375" style="1" customWidth="1"/>
    <col min="4843" max="4843" width="25.28515625" style="1" bestFit="1" customWidth="1"/>
    <col min="4844" max="4852" width="10.7109375" style="1" customWidth="1"/>
    <col min="4853" max="4875" width="10.140625" style="1" customWidth="1"/>
    <col min="4876" max="5073" width="9.140625" style="1"/>
    <col min="5074" max="5074" width="11" style="1" customWidth="1"/>
    <col min="5075" max="5075" width="0.5703125" style="1" customWidth="1"/>
    <col min="5076" max="5076" width="26.5703125" style="1" customWidth="1"/>
    <col min="5077" max="5083" width="0" style="1" hidden="1" customWidth="1"/>
    <col min="5084" max="5089" width="8.85546875" style="1" customWidth="1"/>
    <col min="5090" max="5090" width="9.85546875" style="1" customWidth="1"/>
    <col min="5091" max="5091" width="9.140625" style="1"/>
    <col min="5092" max="5092" width="9.85546875" style="1" customWidth="1"/>
    <col min="5093" max="5093" width="13.7109375" style="1" customWidth="1"/>
    <col min="5094" max="5094" width="12" style="1" customWidth="1"/>
    <col min="5095" max="5095" width="10.140625" style="1" customWidth="1"/>
    <col min="5096" max="5096" width="19.140625" style="1" bestFit="1" customWidth="1"/>
    <col min="5097" max="5097" width="13.85546875" style="1" bestFit="1" customWidth="1"/>
    <col min="5098" max="5098" width="10.7109375" style="1" customWidth="1"/>
    <col min="5099" max="5099" width="25.28515625" style="1" bestFit="1" customWidth="1"/>
    <col min="5100" max="5108" width="10.7109375" style="1" customWidth="1"/>
    <col min="5109" max="5131" width="10.140625" style="1" customWidth="1"/>
    <col min="5132" max="5329" width="9.140625" style="1"/>
    <col min="5330" max="5330" width="11" style="1" customWidth="1"/>
    <col min="5331" max="5331" width="0.5703125" style="1" customWidth="1"/>
    <col min="5332" max="5332" width="26.5703125" style="1" customWidth="1"/>
    <col min="5333" max="5339" width="0" style="1" hidden="1" customWidth="1"/>
    <col min="5340" max="5345" width="8.85546875" style="1" customWidth="1"/>
    <col min="5346" max="5346" width="9.85546875" style="1" customWidth="1"/>
    <col min="5347" max="5347" width="9.140625" style="1"/>
    <col min="5348" max="5348" width="9.85546875" style="1" customWidth="1"/>
    <col min="5349" max="5349" width="13.7109375" style="1" customWidth="1"/>
    <col min="5350" max="5350" width="12" style="1" customWidth="1"/>
    <col min="5351" max="5351" width="10.140625" style="1" customWidth="1"/>
    <col min="5352" max="5352" width="19.140625" style="1" bestFit="1" customWidth="1"/>
    <col min="5353" max="5353" width="13.85546875" style="1" bestFit="1" customWidth="1"/>
    <col min="5354" max="5354" width="10.7109375" style="1" customWidth="1"/>
    <col min="5355" max="5355" width="25.28515625" style="1" bestFit="1" customWidth="1"/>
    <col min="5356" max="5364" width="10.7109375" style="1" customWidth="1"/>
    <col min="5365" max="5387" width="10.140625" style="1" customWidth="1"/>
    <col min="5388" max="5585" width="9.140625" style="1"/>
    <col min="5586" max="5586" width="11" style="1" customWidth="1"/>
    <col min="5587" max="5587" width="0.5703125" style="1" customWidth="1"/>
    <col min="5588" max="5588" width="26.5703125" style="1" customWidth="1"/>
    <col min="5589" max="5595" width="0" style="1" hidden="1" customWidth="1"/>
    <col min="5596" max="5601" width="8.85546875" style="1" customWidth="1"/>
    <col min="5602" max="5602" width="9.85546875" style="1" customWidth="1"/>
    <col min="5603" max="5603" width="9.140625" style="1"/>
    <col min="5604" max="5604" width="9.85546875" style="1" customWidth="1"/>
    <col min="5605" max="5605" width="13.7109375" style="1" customWidth="1"/>
    <col min="5606" max="5606" width="12" style="1" customWidth="1"/>
    <col min="5607" max="5607" width="10.140625" style="1" customWidth="1"/>
    <col min="5608" max="5608" width="19.140625" style="1" bestFit="1" customWidth="1"/>
    <col min="5609" max="5609" width="13.85546875" style="1" bestFit="1" customWidth="1"/>
    <col min="5610" max="5610" width="10.7109375" style="1" customWidth="1"/>
    <col min="5611" max="5611" width="25.28515625" style="1" bestFit="1" customWidth="1"/>
    <col min="5612" max="5620" width="10.7109375" style="1" customWidth="1"/>
    <col min="5621" max="5643" width="10.140625" style="1" customWidth="1"/>
    <col min="5644" max="5841" width="9.140625" style="1"/>
    <col min="5842" max="5842" width="11" style="1" customWidth="1"/>
    <col min="5843" max="5843" width="0.5703125" style="1" customWidth="1"/>
    <col min="5844" max="5844" width="26.5703125" style="1" customWidth="1"/>
    <col min="5845" max="5851" width="0" style="1" hidden="1" customWidth="1"/>
    <col min="5852" max="5857" width="8.85546875" style="1" customWidth="1"/>
    <col min="5858" max="5858" width="9.85546875" style="1" customWidth="1"/>
    <col min="5859" max="5859" width="9.140625" style="1"/>
    <col min="5860" max="5860" width="9.85546875" style="1" customWidth="1"/>
    <col min="5861" max="5861" width="13.7109375" style="1" customWidth="1"/>
    <col min="5862" max="5862" width="12" style="1" customWidth="1"/>
    <col min="5863" max="5863" width="10.140625" style="1" customWidth="1"/>
    <col min="5864" max="5864" width="19.140625" style="1" bestFit="1" customWidth="1"/>
    <col min="5865" max="5865" width="13.85546875" style="1" bestFit="1" customWidth="1"/>
    <col min="5866" max="5866" width="10.7109375" style="1" customWidth="1"/>
    <col min="5867" max="5867" width="25.28515625" style="1" bestFit="1" customWidth="1"/>
    <col min="5868" max="5876" width="10.7109375" style="1" customWidth="1"/>
    <col min="5877" max="5899" width="10.140625" style="1" customWidth="1"/>
    <col min="5900" max="6097" width="9.140625" style="1"/>
    <col min="6098" max="6098" width="11" style="1" customWidth="1"/>
    <col min="6099" max="6099" width="0.5703125" style="1" customWidth="1"/>
    <col min="6100" max="6100" width="26.5703125" style="1" customWidth="1"/>
    <col min="6101" max="6107" width="0" style="1" hidden="1" customWidth="1"/>
    <col min="6108" max="6113" width="8.85546875" style="1" customWidth="1"/>
    <col min="6114" max="6114" width="9.85546875" style="1" customWidth="1"/>
    <col min="6115" max="6115" width="9.140625" style="1"/>
    <col min="6116" max="6116" width="9.85546875" style="1" customWidth="1"/>
    <col min="6117" max="6117" width="13.7109375" style="1" customWidth="1"/>
    <col min="6118" max="6118" width="12" style="1" customWidth="1"/>
    <col min="6119" max="6119" width="10.140625" style="1" customWidth="1"/>
    <col min="6120" max="6120" width="19.140625" style="1" bestFit="1" customWidth="1"/>
    <col min="6121" max="6121" width="13.85546875" style="1" bestFit="1" customWidth="1"/>
    <col min="6122" max="6122" width="10.7109375" style="1" customWidth="1"/>
    <col min="6123" max="6123" width="25.28515625" style="1" bestFit="1" customWidth="1"/>
    <col min="6124" max="6132" width="10.7109375" style="1" customWidth="1"/>
    <col min="6133" max="6155" width="10.140625" style="1" customWidth="1"/>
    <col min="6156" max="6353" width="9.140625" style="1"/>
    <col min="6354" max="6354" width="11" style="1" customWidth="1"/>
    <col min="6355" max="6355" width="0.5703125" style="1" customWidth="1"/>
    <col min="6356" max="6356" width="26.5703125" style="1" customWidth="1"/>
    <col min="6357" max="6363" width="0" style="1" hidden="1" customWidth="1"/>
    <col min="6364" max="6369" width="8.85546875" style="1" customWidth="1"/>
    <col min="6370" max="6370" width="9.85546875" style="1" customWidth="1"/>
    <col min="6371" max="6371" width="9.140625" style="1"/>
    <col min="6372" max="6372" width="9.85546875" style="1" customWidth="1"/>
    <col min="6373" max="6373" width="13.7109375" style="1" customWidth="1"/>
    <col min="6374" max="6374" width="12" style="1" customWidth="1"/>
    <col min="6375" max="6375" width="10.140625" style="1" customWidth="1"/>
    <col min="6376" max="6376" width="19.140625" style="1" bestFit="1" customWidth="1"/>
    <col min="6377" max="6377" width="13.85546875" style="1" bestFit="1" customWidth="1"/>
    <col min="6378" max="6378" width="10.7109375" style="1" customWidth="1"/>
    <col min="6379" max="6379" width="25.28515625" style="1" bestFit="1" customWidth="1"/>
    <col min="6380" max="6388" width="10.7109375" style="1" customWidth="1"/>
    <col min="6389" max="6411" width="10.140625" style="1" customWidth="1"/>
    <col min="6412" max="6609" width="9.140625" style="1"/>
    <col min="6610" max="6610" width="11" style="1" customWidth="1"/>
    <col min="6611" max="6611" width="0.5703125" style="1" customWidth="1"/>
    <col min="6612" max="6612" width="26.5703125" style="1" customWidth="1"/>
    <col min="6613" max="6619" width="0" style="1" hidden="1" customWidth="1"/>
    <col min="6620" max="6625" width="8.85546875" style="1" customWidth="1"/>
    <col min="6626" max="6626" width="9.85546875" style="1" customWidth="1"/>
    <col min="6627" max="6627" width="9.140625" style="1"/>
    <col min="6628" max="6628" width="9.85546875" style="1" customWidth="1"/>
    <col min="6629" max="6629" width="13.7109375" style="1" customWidth="1"/>
    <col min="6630" max="6630" width="12" style="1" customWidth="1"/>
    <col min="6631" max="6631" width="10.140625" style="1" customWidth="1"/>
    <col min="6632" max="6632" width="19.140625" style="1" bestFit="1" customWidth="1"/>
    <col min="6633" max="6633" width="13.85546875" style="1" bestFit="1" customWidth="1"/>
    <col min="6634" max="6634" width="10.7109375" style="1" customWidth="1"/>
    <col min="6635" max="6635" width="25.28515625" style="1" bestFit="1" customWidth="1"/>
    <col min="6636" max="6644" width="10.7109375" style="1" customWidth="1"/>
    <col min="6645" max="6667" width="10.140625" style="1" customWidth="1"/>
    <col min="6668" max="6865" width="9.140625" style="1"/>
    <col min="6866" max="6866" width="11" style="1" customWidth="1"/>
    <col min="6867" max="6867" width="0.5703125" style="1" customWidth="1"/>
    <col min="6868" max="6868" width="26.5703125" style="1" customWidth="1"/>
    <col min="6869" max="6875" width="0" style="1" hidden="1" customWidth="1"/>
    <col min="6876" max="6881" width="8.85546875" style="1" customWidth="1"/>
    <col min="6882" max="6882" width="9.85546875" style="1" customWidth="1"/>
    <col min="6883" max="6883" width="9.140625" style="1"/>
    <col min="6884" max="6884" width="9.85546875" style="1" customWidth="1"/>
    <col min="6885" max="6885" width="13.7109375" style="1" customWidth="1"/>
    <col min="6886" max="6886" width="12" style="1" customWidth="1"/>
    <col min="6887" max="6887" width="10.140625" style="1" customWidth="1"/>
    <col min="6888" max="6888" width="19.140625" style="1" bestFit="1" customWidth="1"/>
    <col min="6889" max="6889" width="13.85546875" style="1" bestFit="1" customWidth="1"/>
    <col min="6890" max="6890" width="10.7109375" style="1" customWidth="1"/>
    <col min="6891" max="6891" width="25.28515625" style="1" bestFit="1" customWidth="1"/>
    <col min="6892" max="6900" width="10.7109375" style="1" customWidth="1"/>
    <col min="6901" max="6923" width="10.140625" style="1" customWidth="1"/>
    <col min="6924" max="7121" width="9.140625" style="1"/>
    <col min="7122" max="7122" width="11" style="1" customWidth="1"/>
    <col min="7123" max="7123" width="0.5703125" style="1" customWidth="1"/>
    <col min="7124" max="7124" width="26.5703125" style="1" customWidth="1"/>
    <col min="7125" max="7131" width="0" style="1" hidden="1" customWidth="1"/>
    <col min="7132" max="7137" width="8.85546875" style="1" customWidth="1"/>
    <col min="7138" max="7138" width="9.85546875" style="1" customWidth="1"/>
    <col min="7139" max="7139" width="9.140625" style="1"/>
    <col min="7140" max="7140" width="9.85546875" style="1" customWidth="1"/>
    <col min="7141" max="7141" width="13.7109375" style="1" customWidth="1"/>
    <col min="7142" max="7142" width="12" style="1" customWidth="1"/>
    <col min="7143" max="7143" width="10.140625" style="1" customWidth="1"/>
    <col min="7144" max="7144" width="19.140625" style="1" bestFit="1" customWidth="1"/>
    <col min="7145" max="7145" width="13.85546875" style="1" bestFit="1" customWidth="1"/>
    <col min="7146" max="7146" width="10.7109375" style="1" customWidth="1"/>
    <col min="7147" max="7147" width="25.28515625" style="1" bestFit="1" customWidth="1"/>
    <col min="7148" max="7156" width="10.7109375" style="1" customWidth="1"/>
    <col min="7157" max="7179" width="10.140625" style="1" customWidth="1"/>
    <col min="7180" max="7377" width="9.140625" style="1"/>
    <col min="7378" max="7378" width="11" style="1" customWidth="1"/>
    <col min="7379" max="7379" width="0.5703125" style="1" customWidth="1"/>
    <col min="7380" max="7380" width="26.5703125" style="1" customWidth="1"/>
    <col min="7381" max="7387" width="0" style="1" hidden="1" customWidth="1"/>
    <col min="7388" max="7393" width="8.85546875" style="1" customWidth="1"/>
    <col min="7394" max="7394" width="9.85546875" style="1" customWidth="1"/>
    <col min="7395" max="7395" width="9.140625" style="1"/>
    <col min="7396" max="7396" width="9.85546875" style="1" customWidth="1"/>
    <col min="7397" max="7397" width="13.7109375" style="1" customWidth="1"/>
    <col min="7398" max="7398" width="12" style="1" customWidth="1"/>
    <col min="7399" max="7399" width="10.140625" style="1" customWidth="1"/>
    <col min="7400" max="7400" width="19.140625" style="1" bestFit="1" customWidth="1"/>
    <col min="7401" max="7401" width="13.85546875" style="1" bestFit="1" customWidth="1"/>
    <col min="7402" max="7402" width="10.7109375" style="1" customWidth="1"/>
    <col min="7403" max="7403" width="25.28515625" style="1" bestFit="1" customWidth="1"/>
    <col min="7404" max="7412" width="10.7109375" style="1" customWidth="1"/>
    <col min="7413" max="7435" width="10.140625" style="1" customWidth="1"/>
    <col min="7436" max="7633" width="9.140625" style="1"/>
    <col min="7634" max="7634" width="11" style="1" customWidth="1"/>
    <col min="7635" max="7635" width="0.5703125" style="1" customWidth="1"/>
    <col min="7636" max="7636" width="26.5703125" style="1" customWidth="1"/>
    <col min="7637" max="7643" width="0" style="1" hidden="1" customWidth="1"/>
    <col min="7644" max="7649" width="8.85546875" style="1" customWidth="1"/>
    <col min="7650" max="7650" width="9.85546875" style="1" customWidth="1"/>
    <col min="7651" max="7651" width="9.140625" style="1"/>
    <col min="7652" max="7652" width="9.85546875" style="1" customWidth="1"/>
    <col min="7653" max="7653" width="13.7109375" style="1" customWidth="1"/>
    <col min="7654" max="7654" width="12" style="1" customWidth="1"/>
    <col min="7655" max="7655" width="10.140625" style="1" customWidth="1"/>
    <col min="7656" max="7656" width="19.140625" style="1" bestFit="1" customWidth="1"/>
    <col min="7657" max="7657" width="13.85546875" style="1" bestFit="1" customWidth="1"/>
    <col min="7658" max="7658" width="10.7109375" style="1" customWidth="1"/>
    <col min="7659" max="7659" width="25.28515625" style="1" bestFit="1" customWidth="1"/>
    <col min="7660" max="7668" width="10.7109375" style="1" customWidth="1"/>
    <col min="7669" max="7691" width="10.140625" style="1" customWidth="1"/>
    <col min="7692" max="7889" width="9.140625" style="1"/>
    <col min="7890" max="7890" width="11" style="1" customWidth="1"/>
    <col min="7891" max="7891" width="0.5703125" style="1" customWidth="1"/>
    <col min="7892" max="7892" width="26.5703125" style="1" customWidth="1"/>
    <col min="7893" max="7899" width="0" style="1" hidden="1" customWidth="1"/>
    <col min="7900" max="7905" width="8.85546875" style="1" customWidth="1"/>
    <col min="7906" max="7906" width="9.85546875" style="1" customWidth="1"/>
    <col min="7907" max="7907" width="9.140625" style="1"/>
    <col min="7908" max="7908" width="9.85546875" style="1" customWidth="1"/>
    <col min="7909" max="7909" width="13.7109375" style="1" customWidth="1"/>
    <col min="7910" max="7910" width="12" style="1" customWidth="1"/>
    <col min="7911" max="7911" width="10.140625" style="1" customWidth="1"/>
    <col min="7912" max="7912" width="19.140625" style="1" bestFit="1" customWidth="1"/>
    <col min="7913" max="7913" width="13.85546875" style="1" bestFit="1" customWidth="1"/>
    <col min="7914" max="7914" width="10.7109375" style="1" customWidth="1"/>
    <col min="7915" max="7915" width="25.28515625" style="1" bestFit="1" customWidth="1"/>
    <col min="7916" max="7924" width="10.7109375" style="1" customWidth="1"/>
    <col min="7925" max="7947" width="10.140625" style="1" customWidth="1"/>
    <col min="7948" max="8145" width="9.140625" style="1"/>
    <col min="8146" max="8146" width="11" style="1" customWidth="1"/>
    <col min="8147" max="8147" width="0.5703125" style="1" customWidth="1"/>
    <col min="8148" max="8148" width="26.5703125" style="1" customWidth="1"/>
    <col min="8149" max="8155" width="0" style="1" hidden="1" customWidth="1"/>
    <col min="8156" max="8161" width="8.85546875" style="1" customWidth="1"/>
    <col min="8162" max="8162" width="9.85546875" style="1" customWidth="1"/>
    <col min="8163" max="8163" width="9.140625" style="1"/>
    <col min="8164" max="8164" width="9.85546875" style="1" customWidth="1"/>
    <col min="8165" max="8165" width="13.7109375" style="1" customWidth="1"/>
    <col min="8166" max="8166" width="12" style="1" customWidth="1"/>
    <col min="8167" max="8167" width="10.140625" style="1" customWidth="1"/>
    <col min="8168" max="8168" width="19.140625" style="1" bestFit="1" customWidth="1"/>
    <col min="8169" max="8169" width="13.85546875" style="1" bestFit="1" customWidth="1"/>
    <col min="8170" max="8170" width="10.7109375" style="1" customWidth="1"/>
    <col min="8171" max="8171" width="25.28515625" style="1" bestFit="1" customWidth="1"/>
    <col min="8172" max="8180" width="10.7109375" style="1" customWidth="1"/>
    <col min="8181" max="8203" width="10.140625" style="1" customWidth="1"/>
    <col min="8204" max="8401" width="9.140625" style="1"/>
    <col min="8402" max="8402" width="11" style="1" customWidth="1"/>
    <col min="8403" max="8403" width="0.5703125" style="1" customWidth="1"/>
    <col min="8404" max="8404" width="26.5703125" style="1" customWidth="1"/>
    <col min="8405" max="8411" width="0" style="1" hidden="1" customWidth="1"/>
    <col min="8412" max="8417" width="8.85546875" style="1" customWidth="1"/>
    <col min="8418" max="8418" width="9.85546875" style="1" customWidth="1"/>
    <col min="8419" max="8419" width="9.140625" style="1"/>
    <col min="8420" max="8420" width="9.85546875" style="1" customWidth="1"/>
    <col min="8421" max="8421" width="13.7109375" style="1" customWidth="1"/>
    <col min="8422" max="8422" width="12" style="1" customWidth="1"/>
    <col min="8423" max="8423" width="10.140625" style="1" customWidth="1"/>
    <col min="8424" max="8424" width="19.140625" style="1" bestFit="1" customWidth="1"/>
    <col min="8425" max="8425" width="13.85546875" style="1" bestFit="1" customWidth="1"/>
    <col min="8426" max="8426" width="10.7109375" style="1" customWidth="1"/>
    <col min="8427" max="8427" width="25.28515625" style="1" bestFit="1" customWidth="1"/>
    <col min="8428" max="8436" width="10.7109375" style="1" customWidth="1"/>
    <col min="8437" max="8459" width="10.140625" style="1" customWidth="1"/>
    <col min="8460" max="8657" width="9.140625" style="1"/>
    <col min="8658" max="8658" width="11" style="1" customWidth="1"/>
    <col min="8659" max="8659" width="0.5703125" style="1" customWidth="1"/>
    <col min="8660" max="8660" width="26.5703125" style="1" customWidth="1"/>
    <col min="8661" max="8667" width="0" style="1" hidden="1" customWidth="1"/>
    <col min="8668" max="8673" width="8.85546875" style="1" customWidth="1"/>
    <col min="8674" max="8674" width="9.85546875" style="1" customWidth="1"/>
    <col min="8675" max="8675" width="9.140625" style="1"/>
    <col min="8676" max="8676" width="9.85546875" style="1" customWidth="1"/>
    <col min="8677" max="8677" width="13.7109375" style="1" customWidth="1"/>
    <col min="8678" max="8678" width="12" style="1" customWidth="1"/>
    <col min="8679" max="8679" width="10.140625" style="1" customWidth="1"/>
    <col min="8680" max="8680" width="19.140625" style="1" bestFit="1" customWidth="1"/>
    <col min="8681" max="8681" width="13.85546875" style="1" bestFit="1" customWidth="1"/>
    <col min="8682" max="8682" width="10.7109375" style="1" customWidth="1"/>
    <col min="8683" max="8683" width="25.28515625" style="1" bestFit="1" customWidth="1"/>
    <col min="8684" max="8692" width="10.7109375" style="1" customWidth="1"/>
    <col min="8693" max="8715" width="10.140625" style="1" customWidth="1"/>
    <col min="8716" max="8913" width="9.140625" style="1"/>
    <col min="8914" max="8914" width="11" style="1" customWidth="1"/>
    <col min="8915" max="8915" width="0.5703125" style="1" customWidth="1"/>
    <col min="8916" max="8916" width="26.5703125" style="1" customWidth="1"/>
    <col min="8917" max="8923" width="0" style="1" hidden="1" customWidth="1"/>
    <col min="8924" max="8929" width="8.85546875" style="1" customWidth="1"/>
    <col min="8930" max="8930" width="9.85546875" style="1" customWidth="1"/>
    <col min="8931" max="8931" width="9.140625" style="1"/>
    <col min="8932" max="8932" width="9.85546875" style="1" customWidth="1"/>
    <col min="8933" max="8933" width="13.7109375" style="1" customWidth="1"/>
    <col min="8934" max="8934" width="12" style="1" customWidth="1"/>
    <col min="8935" max="8935" width="10.140625" style="1" customWidth="1"/>
    <col min="8936" max="8936" width="19.140625" style="1" bestFit="1" customWidth="1"/>
    <col min="8937" max="8937" width="13.85546875" style="1" bestFit="1" customWidth="1"/>
    <col min="8938" max="8938" width="10.7109375" style="1" customWidth="1"/>
    <col min="8939" max="8939" width="25.28515625" style="1" bestFit="1" customWidth="1"/>
    <col min="8940" max="8948" width="10.7109375" style="1" customWidth="1"/>
    <col min="8949" max="8971" width="10.140625" style="1" customWidth="1"/>
    <col min="8972" max="9169" width="9.140625" style="1"/>
    <col min="9170" max="9170" width="11" style="1" customWidth="1"/>
    <col min="9171" max="9171" width="0.5703125" style="1" customWidth="1"/>
    <col min="9172" max="9172" width="26.5703125" style="1" customWidth="1"/>
    <col min="9173" max="9179" width="0" style="1" hidden="1" customWidth="1"/>
    <col min="9180" max="9185" width="8.85546875" style="1" customWidth="1"/>
    <col min="9186" max="9186" width="9.85546875" style="1" customWidth="1"/>
    <col min="9187" max="9187" width="9.140625" style="1"/>
    <col min="9188" max="9188" width="9.85546875" style="1" customWidth="1"/>
    <col min="9189" max="9189" width="13.7109375" style="1" customWidth="1"/>
    <col min="9190" max="9190" width="12" style="1" customWidth="1"/>
    <col min="9191" max="9191" width="10.140625" style="1" customWidth="1"/>
    <col min="9192" max="9192" width="19.140625" style="1" bestFit="1" customWidth="1"/>
    <col min="9193" max="9193" width="13.85546875" style="1" bestFit="1" customWidth="1"/>
    <col min="9194" max="9194" width="10.7109375" style="1" customWidth="1"/>
    <col min="9195" max="9195" width="25.28515625" style="1" bestFit="1" customWidth="1"/>
    <col min="9196" max="9204" width="10.7109375" style="1" customWidth="1"/>
    <col min="9205" max="9227" width="10.140625" style="1" customWidth="1"/>
    <col min="9228" max="9425" width="9.140625" style="1"/>
    <col min="9426" max="9426" width="11" style="1" customWidth="1"/>
    <col min="9427" max="9427" width="0.5703125" style="1" customWidth="1"/>
    <col min="9428" max="9428" width="26.5703125" style="1" customWidth="1"/>
    <col min="9429" max="9435" width="0" style="1" hidden="1" customWidth="1"/>
    <col min="9436" max="9441" width="8.85546875" style="1" customWidth="1"/>
    <col min="9442" max="9442" width="9.85546875" style="1" customWidth="1"/>
    <col min="9443" max="9443" width="9.140625" style="1"/>
    <col min="9444" max="9444" width="9.85546875" style="1" customWidth="1"/>
    <col min="9445" max="9445" width="13.7109375" style="1" customWidth="1"/>
    <col min="9446" max="9446" width="12" style="1" customWidth="1"/>
    <col min="9447" max="9447" width="10.140625" style="1" customWidth="1"/>
    <col min="9448" max="9448" width="19.140625" style="1" bestFit="1" customWidth="1"/>
    <col min="9449" max="9449" width="13.85546875" style="1" bestFit="1" customWidth="1"/>
    <col min="9450" max="9450" width="10.7109375" style="1" customWidth="1"/>
    <col min="9451" max="9451" width="25.28515625" style="1" bestFit="1" customWidth="1"/>
    <col min="9452" max="9460" width="10.7109375" style="1" customWidth="1"/>
    <col min="9461" max="9483" width="10.140625" style="1" customWidth="1"/>
    <col min="9484" max="9681" width="9.140625" style="1"/>
    <col min="9682" max="9682" width="11" style="1" customWidth="1"/>
    <col min="9683" max="9683" width="0.5703125" style="1" customWidth="1"/>
    <col min="9684" max="9684" width="26.5703125" style="1" customWidth="1"/>
    <col min="9685" max="9691" width="0" style="1" hidden="1" customWidth="1"/>
    <col min="9692" max="9697" width="8.85546875" style="1" customWidth="1"/>
    <col min="9698" max="9698" width="9.85546875" style="1" customWidth="1"/>
    <col min="9699" max="9699" width="9.140625" style="1"/>
    <col min="9700" max="9700" width="9.85546875" style="1" customWidth="1"/>
    <col min="9701" max="9701" width="13.7109375" style="1" customWidth="1"/>
    <col min="9702" max="9702" width="12" style="1" customWidth="1"/>
    <col min="9703" max="9703" width="10.140625" style="1" customWidth="1"/>
    <col min="9704" max="9704" width="19.140625" style="1" bestFit="1" customWidth="1"/>
    <col min="9705" max="9705" width="13.85546875" style="1" bestFit="1" customWidth="1"/>
    <col min="9706" max="9706" width="10.7109375" style="1" customWidth="1"/>
    <col min="9707" max="9707" width="25.28515625" style="1" bestFit="1" customWidth="1"/>
    <col min="9708" max="9716" width="10.7109375" style="1" customWidth="1"/>
    <col min="9717" max="9739" width="10.140625" style="1" customWidth="1"/>
    <col min="9740" max="9937" width="9.140625" style="1"/>
    <col min="9938" max="9938" width="11" style="1" customWidth="1"/>
    <col min="9939" max="9939" width="0.5703125" style="1" customWidth="1"/>
    <col min="9940" max="9940" width="26.5703125" style="1" customWidth="1"/>
    <col min="9941" max="9947" width="0" style="1" hidden="1" customWidth="1"/>
    <col min="9948" max="9953" width="8.85546875" style="1" customWidth="1"/>
    <col min="9954" max="9954" width="9.85546875" style="1" customWidth="1"/>
    <col min="9955" max="9955" width="9.140625" style="1"/>
    <col min="9956" max="9956" width="9.85546875" style="1" customWidth="1"/>
    <col min="9957" max="9957" width="13.7109375" style="1" customWidth="1"/>
    <col min="9958" max="9958" width="12" style="1" customWidth="1"/>
    <col min="9959" max="9959" width="10.140625" style="1" customWidth="1"/>
    <col min="9960" max="9960" width="19.140625" style="1" bestFit="1" customWidth="1"/>
    <col min="9961" max="9961" width="13.85546875" style="1" bestFit="1" customWidth="1"/>
    <col min="9962" max="9962" width="10.7109375" style="1" customWidth="1"/>
    <col min="9963" max="9963" width="25.28515625" style="1" bestFit="1" customWidth="1"/>
    <col min="9964" max="9972" width="10.7109375" style="1" customWidth="1"/>
    <col min="9973" max="9995" width="10.140625" style="1" customWidth="1"/>
    <col min="9996" max="10193" width="9.140625" style="1"/>
    <col min="10194" max="10194" width="11" style="1" customWidth="1"/>
    <col min="10195" max="10195" width="0.5703125" style="1" customWidth="1"/>
    <col min="10196" max="10196" width="26.5703125" style="1" customWidth="1"/>
    <col min="10197" max="10203" width="0" style="1" hidden="1" customWidth="1"/>
    <col min="10204" max="10209" width="8.85546875" style="1" customWidth="1"/>
    <col min="10210" max="10210" width="9.85546875" style="1" customWidth="1"/>
    <col min="10211" max="10211" width="9.140625" style="1"/>
    <col min="10212" max="10212" width="9.85546875" style="1" customWidth="1"/>
    <col min="10213" max="10213" width="13.7109375" style="1" customWidth="1"/>
    <col min="10214" max="10214" width="12" style="1" customWidth="1"/>
    <col min="10215" max="10215" width="10.140625" style="1" customWidth="1"/>
    <col min="10216" max="10216" width="19.140625" style="1" bestFit="1" customWidth="1"/>
    <col min="10217" max="10217" width="13.85546875" style="1" bestFit="1" customWidth="1"/>
    <col min="10218" max="10218" width="10.7109375" style="1" customWidth="1"/>
    <col min="10219" max="10219" width="25.28515625" style="1" bestFit="1" customWidth="1"/>
    <col min="10220" max="10228" width="10.7109375" style="1" customWidth="1"/>
    <col min="10229" max="10251" width="10.140625" style="1" customWidth="1"/>
    <col min="10252" max="10449" width="9.140625" style="1"/>
    <col min="10450" max="10450" width="11" style="1" customWidth="1"/>
    <col min="10451" max="10451" width="0.5703125" style="1" customWidth="1"/>
    <col min="10452" max="10452" width="26.5703125" style="1" customWidth="1"/>
    <col min="10453" max="10459" width="0" style="1" hidden="1" customWidth="1"/>
    <col min="10460" max="10465" width="8.85546875" style="1" customWidth="1"/>
    <col min="10466" max="10466" width="9.85546875" style="1" customWidth="1"/>
    <col min="10467" max="10467" width="9.140625" style="1"/>
    <col min="10468" max="10468" width="9.85546875" style="1" customWidth="1"/>
    <col min="10469" max="10469" width="13.7109375" style="1" customWidth="1"/>
    <col min="10470" max="10470" width="12" style="1" customWidth="1"/>
    <col min="10471" max="10471" width="10.140625" style="1" customWidth="1"/>
    <col min="10472" max="10472" width="19.140625" style="1" bestFit="1" customWidth="1"/>
    <col min="10473" max="10473" width="13.85546875" style="1" bestFit="1" customWidth="1"/>
    <col min="10474" max="10474" width="10.7109375" style="1" customWidth="1"/>
    <col min="10475" max="10475" width="25.28515625" style="1" bestFit="1" customWidth="1"/>
    <col min="10476" max="10484" width="10.7109375" style="1" customWidth="1"/>
    <col min="10485" max="10507" width="10.140625" style="1" customWidth="1"/>
    <col min="10508" max="10705" width="9.140625" style="1"/>
    <col min="10706" max="10706" width="11" style="1" customWidth="1"/>
    <col min="10707" max="10707" width="0.5703125" style="1" customWidth="1"/>
    <col min="10708" max="10708" width="26.5703125" style="1" customWidth="1"/>
    <col min="10709" max="10715" width="0" style="1" hidden="1" customWidth="1"/>
    <col min="10716" max="10721" width="8.85546875" style="1" customWidth="1"/>
    <col min="10722" max="10722" width="9.85546875" style="1" customWidth="1"/>
    <col min="10723" max="10723" width="9.140625" style="1"/>
    <col min="10724" max="10724" width="9.85546875" style="1" customWidth="1"/>
    <col min="10725" max="10725" width="13.7109375" style="1" customWidth="1"/>
    <col min="10726" max="10726" width="12" style="1" customWidth="1"/>
    <col min="10727" max="10727" width="10.140625" style="1" customWidth="1"/>
    <col min="10728" max="10728" width="19.140625" style="1" bestFit="1" customWidth="1"/>
    <col min="10729" max="10729" width="13.85546875" style="1" bestFit="1" customWidth="1"/>
    <col min="10730" max="10730" width="10.7109375" style="1" customWidth="1"/>
    <col min="10731" max="10731" width="25.28515625" style="1" bestFit="1" customWidth="1"/>
    <col min="10732" max="10740" width="10.7109375" style="1" customWidth="1"/>
    <col min="10741" max="10763" width="10.140625" style="1" customWidth="1"/>
    <col min="10764" max="10961" width="9.140625" style="1"/>
    <col min="10962" max="10962" width="11" style="1" customWidth="1"/>
    <col min="10963" max="10963" width="0.5703125" style="1" customWidth="1"/>
    <col min="10964" max="10964" width="26.5703125" style="1" customWidth="1"/>
    <col min="10965" max="10971" width="0" style="1" hidden="1" customWidth="1"/>
    <col min="10972" max="10977" width="8.85546875" style="1" customWidth="1"/>
    <col min="10978" max="10978" width="9.85546875" style="1" customWidth="1"/>
    <col min="10979" max="10979" width="9.140625" style="1"/>
    <col min="10980" max="10980" width="9.85546875" style="1" customWidth="1"/>
    <col min="10981" max="10981" width="13.7109375" style="1" customWidth="1"/>
    <col min="10982" max="10982" width="12" style="1" customWidth="1"/>
    <col min="10983" max="10983" width="10.140625" style="1" customWidth="1"/>
    <col min="10984" max="10984" width="19.140625" style="1" bestFit="1" customWidth="1"/>
    <col min="10985" max="10985" width="13.85546875" style="1" bestFit="1" customWidth="1"/>
    <col min="10986" max="10986" width="10.7109375" style="1" customWidth="1"/>
    <col min="10987" max="10987" width="25.28515625" style="1" bestFit="1" customWidth="1"/>
    <col min="10988" max="10996" width="10.7109375" style="1" customWidth="1"/>
    <col min="10997" max="11019" width="10.140625" style="1" customWidth="1"/>
    <col min="11020" max="11217" width="9.140625" style="1"/>
    <col min="11218" max="11218" width="11" style="1" customWidth="1"/>
    <col min="11219" max="11219" width="0.5703125" style="1" customWidth="1"/>
    <col min="11220" max="11220" width="26.5703125" style="1" customWidth="1"/>
    <col min="11221" max="11227" width="0" style="1" hidden="1" customWidth="1"/>
    <col min="11228" max="11233" width="8.85546875" style="1" customWidth="1"/>
    <col min="11234" max="11234" width="9.85546875" style="1" customWidth="1"/>
    <col min="11235" max="11235" width="9.140625" style="1"/>
    <col min="11236" max="11236" width="9.85546875" style="1" customWidth="1"/>
    <col min="11237" max="11237" width="13.7109375" style="1" customWidth="1"/>
    <col min="11238" max="11238" width="12" style="1" customWidth="1"/>
    <col min="11239" max="11239" width="10.140625" style="1" customWidth="1"/>
    <col min="11240" max="11240" width="19.140625" style="1" bestFit="1" customWidth="1"/>
    <col min="11241" max="11241" width="13.85546875" style="1" bestFit="1" customWidth="1"/>
    <col min="11242" max="11242" width="10.7109375" style="1" customWidth="1"/>
    <col min="11243" max="11243" width="25.28515625" style="1" bestFit="1" customWidth="1"/>
    <col min="11244" max="11252" width="10.7109375" style="1" customWidth="1"/>
    <col min="11253" max="11275" width="10.140625" style="1" customWidth="1"/>
    <col min="11276" max="11473" width="9.140625" style="1"/>
    <col min="11474" max="11474" width="11" style="1" customWidth="1"/>
    <col min="11475" max="11475" width="0.5703125" style="1" customWidth="1"/>
    <col min="11476" max="11476" width="26.5703125" style="1" customWidth="1"/>
    <col min="11477" max="11483" width="0" style="1" hidden="1" customWidth="1"/>
    <col min="11484" max="11489" width="8.85546875" style="1" customWidth="1"/>
    <col min="11490" max="11490" width="9.85546875" style="1" customWidth="1"/>
    <col min="11491" max="11491" width="9.140625" style="1"/>
    <col min="11492" max="11492" width="9.85546875" style="1" customWidth="1"/>
    <col min="11493" max="11493" width="13.7109375" style="1" customWidth="1"/>
    <col min="11494" max="11494" width="12" style="1" customWidth="1"/>
    <col min="11495" max="11495" width="10.140625" style="1" customWidth="1"/>
    <col min="11496" max="11496" width="19.140625" style="1" bestFit="1" customWidth="1"/>
    <col min="11497" max="11497" width="13.85546875" style="1" bestFit="1" customWidth="1"/>
    <col min="11498" max="11498" width="10.7109375" style="1" customWidth="1"/>
    <col min="11499" max="11499" width="25.28515625" style="1" bestFit="1" customWidth="1"/>
    <col min="11500" max="11508" width="10.7109375" style="1" customWidth="1"/>
    <col min="11509" max="11531" width="10.140625" style="1" customWidth="1"/>
    <col min="11532" max="11729" width="9.140625" style="1"/>
    <col min="11730" max="11730" width="11" style="1" customWidth="1"/>
    <col min="11731" max="11731" width="0.5703125" style="1" customWidth="1"/>
    <col min="11732" max="11732" width="26.5703125" style="1" customWidth="1"/>
    <col min="11733" max="11739" width="0" style="1" hidden="1" customWidth="1"/>
    <col min="11740" max="11745" width="8.85546875" style="1" customWidth="1"/>
    <col min="11746" max="11746" width="9.85546875" style="1" customWidth="1"/>
    <col min="11747" max="11747" width="9.140625" style="1"/>
    <col min="11748" max="11748" width="9.85546875" style="1" customWidth="1"/>
    <col min="11749" max="11749" width="13.7109375" style="1" customWidth="1"/>
    <col min="11750" max="11750" width="12" style="1" customWidth="1"/>
    <col min="11751" max="11751" width="10.140625" style="1" customWidth="1"/>
    <col min="11752" max="11752" width="19.140625" style="1" bestFit="1" customWidth="1"/>
    <col min="11753" max="11753" width="13.85546875" style="1" bestFit="1" customWidth="1"/>
    <col min="11754" max="11754" width="10.7109375" style="1" customWidth="1"/>
    <col min="11755" max="11755" width="25.28515625" style="1" bestFit="1" customWidth="1"/>
    <col min="11756" max="11764" width="10.7109375" style="1" customWidth="1"/>
    <col min="11765" max="11787" width="10.140625" style="1" customWidth="1"/>
    <col min="11788" max="11985" width="9.140625" style="1"/>
    <col min="11986" max="11986" width="11" style="1" customWidth="1"/>
    <col min="11987" max="11987" width="0.5703125" style="1" customWidth="1"/>
    <col min="11988" max="11988" width="26.5703125" style="1" customWidth="1"/>
    <col min="11989" max="11995" width="0" style="1" hidden="1" customWidth="1"/>
    <col min="11996" max="12001" width="8.85546875" style="1" customWidth="1"/>
    <col min="12002" max="12002" width="9.85546875" style="1" customWidth="1"/>
    <col min="12003" max="12003" width="9.140625" style="1"/>
    <col min="12004" max="12004" width="9.85546875" style="1" customWidth="1"/>
    <col min="12005" max="12005" width="13.7109375" style="1" customWidth="1"/>
    <col min="12006" max="12006" width="12" style="1" customWidth="1"/>
    <col min="12007" max="12007" width="10.140625" style="1" customWidth="1"/>
    <col min="12008" max="12008" width="19.140625" style="1" bestFit="1" customWidth="1"/>
    <col min="12009" max="12009" width="13.85546875" style="1" bestFit="1" customWidth="1"/>
    <col min="12010" max="12010" width="10.7109375" style="1" customWidth="1"/>
    <col min="12011" max="12011" width="25.28515625" style="1" bestFit="1" customWidth="1"/>
    <col min="12012" max="12020" width="10.7109375" style="1" customWidth="1"/>
    <col min="12021" max="12043" width="10.140625" style="1" customWidth="1"/>
    <col min="12044" max="12241" width="9.140625" style="1"/>
    <col min="12242" max="12242" width="11" style="1" customWidth="1"/>
    <col min="12243" max="12243" width="0.5703125" style="1" customWidth="1"/>
    <col min="12244" max="12244" width="26.5703125" style="1" customWidth="1"/>
    <col min="12245" max="12251" width="0" style="1" hidden="1" customWidth="1"/>
    <col min="12252" max="12257" width="8.85546875" style="1" customWidth="1"/>
    <col min="12258" max="12258" width="9.85546875" style="1" customWidth="1"/>
    <col min="12259" max="12259" width="9.140625" style="1"/>
    <col min="12260" max="12260" width="9.85546875" style="1" customWidth="1"/>
    <col min="12261" max="12261" width="13.7109375" style="1" customWidth="1"/>
    <col min="12262" max="12262" width="12" style="1" customWidth="1"/>
    <col min="12263" max="12263" width="10.140625" style="1" customWidth="1"/>
    <col min="12264" max="12264" width="19.140625" style="1" bestFit="1" customWidth="1"/>
    <col min="12265" max="12265" width="13.85546875" style="1" bestFit="1" customWidth="1"/>
    <col min="12266" max="12266" width="10.7109375" style="1" customWidth="1"/>
    <col min="12267" max="12267" width="25.28515625" style="1" bestFit="1" customWidth="1"/>
    <col min="12268" max="12276" width="10.7109375" style="1" customWidth="1"/>
    <col min="12277" max="12299" width="10.140625" style="1" customWidth="1"/>
    <col min="12300" max="12497" width="9.140625" style="1"/>
    <col min="12498" max="12498" width="11" style="1" customWidth="1"/>
    <col min="12499" max="12499" width="0.5703125" style="1" customWidth="1"/>
    <col min="12500" max="12500" width="26.5703125" style="1" customWidth="1"/>
    <col min="12501" max="12507" width="0" style="1" hidden="1" customWidth="1"/>
    <col min="12508" max="12513" width="8.85546875" style="1" customWidth="1"/>
    <col min="12514" max="12514" width="9.85546875" style="1" customWidth="1"/>
    <col min="12515" max="12515" width="9.140625" style="1"/>
    <col min="12516" max="12516" width="9.85546875" style="1" customWidth="1"/>
    <col min="12517" max="12517" width="13.7109375" style="1" customWidth="1"/>
    <col min="12518" max="12518" width="12" style="1" customWidth="1"/>
    <col min="12519" max="12519" width="10.140625" style="1" customWidth="1"/>
    <col min="12520" max="12520" width="19.140625" style="1" bestFit="1" customWidth="1"/>
    <col min="12521" max="12521" width="13.85546875" style="1" bestFit="1" customWidth="1"/>
    <col min="12522" max="12522" width="10.7109375" style="1" customWidth="1"/>
    <col min="12523" max="12523" width="25.28515625" style="1" bestFit="1" customWidth="1"/>
    <col min="12524" max="12532" width="10.7109375" style="1" customWidth="1"/>
    <col min="12533" max="12555" width="10.140625" style="1" customWidth="1"/>
    <col min="12556" max="12753" width="9.140625" style="1"/>
    <col min="12754" max="12754" width="11" style="1" customWidth="1"/>
    <col min="12755" max="12755" width="0.5703125" style="1" customWidth="1"/>
    <col min="12756" max="12756" width="26.5703125" style="1" customWidth="1"/>
    <col min="12757" max="12763" width="0" style="1" hidden="1" customWidth="1"/>
    <col min="12764" max="12769" width="8.85546875" style="1" customWidth="1"/>
    <col min="12770" max="12770" width="9.85546875" style="1" customWidth="1"/>
    <col min="12771" max="12771" width="9.140625" style="1"/>
    <col min="12772" max="12772" width="9.85546875" style="1" customWidth="1"/>
    <col min="12773" max="12773" width="13.7109375" style="1" customWidth="1"/>
    <col min="12774" max="12774" width="12" style="1" customWidth="1"/>
    <col min="12775" max="12775" width="10.140625" style="1" customWidth="1"/>
    <col min="12776" max="12776" width="19.140625" style="1" bestFit="1" customWidth="1"/>
    <col min="12777" max="12777" width="13.85546875" style="1" bestFit="1" customWidth="1"/>
    <col min="12778" max="12778" width="10.7109375" style="1" customWidth="1"/>
    <col min="12779" max="12779" width="25.28515625" style="1" bestFit="1" customWidth="1"/>
    <col min="12780" max="12788" width="10.7109375" style="1" customWidth="1"/>
    <col min="12789" max="12811" width="10.140625" style="1" customWidth="1"/>
    <col min="12812" max="13009" width="9.140625" style="1"/>
    <col min="13010" max="13010" width="11" style="1" customWidth="1"/>
    <col min="13011" max="13011" width="0.5703125" style="1" customWidth="1"/>
    <col min="13012" max="13012" width="26.5703125" style="1" customWidth="1"/>
    <col min="13013" max="13019" width="0" style="1" hidden="1" customWidth="1"/>
    <col min="13020" max="13025" width="8.85546875" style="1" customWidth="1"/>
    <col min="13026" max="13026" width="9.85546875" style="1" customWidth="1"/>
    <col min="13027" max="13027" width="9.140625" style="1"/>
    <col min="13028" max="13028" width="9.85546875" style="1" customWidth="1"/>
    <col min="13029" max="13029" width="13.7109375" style="1" customWidth="1"/>
    <col min="13030" max="13030" width="12" style="1" customWidth="1"/>
    <col min="13031" max="13031" width="10.140625" style="1" customWidth="1"/>
    <col min="13032" max="13032" width="19.140625" style="1" bestFit="1" customWidth="1"/>
    <col min="13033" max="13033" width="13.85546875" style="1" bestFit="1" customWidth="1"/>
    <col min="13034" max="13034" width="10.7109375" style="1" customWidth="1"/>
    <col min="13035" max="13035" width="25.28515625" style="1" bestFit="1" customWidth="1"/>
    <col min="13036" max="13044" width="10.7109375" style="1" customWidth="1"/>
    <col min="13045" max="13067" width="10.140625" style="1" customWidth="1"/>
    <col min="13068" max="13265" width="9.140625" style="1"/>
    <col min="13266" max="13266" width="11" style="1" customWidth="1"/>
    <col min="13267" max="13267" width="0.5703125" style="1" customWidth="1"/>
    <col min="13268" max="13268" width="26.5703125" style="1" customWidth="1"/>
    <col min="13269" max="13275" width="0" style="1" hidden="1" customWidth="1"/>
    <col min="13276" max="13281" width="8.85546875" style="1" customWidth="1"/>
    <col min="13282" max="13282" width="9.85546875" style="1" customWidth="1"/>
    <col min="13283" max="13283" width="9.140625" style="1"/>
    <col min="13284" max="13284" width="9.85546875" style="1" customWidth="1"/>
    <col min="13285" max="13285" width="13.7109375" style="1" customWidth="1"/>
    <col min="13286" max="13286" width="12" style="1" customWidth="1"/>
    <col min="13287" max="13287" width="10.140625" style="1" customWidth="1"/>
    <col min="13288" max="13288" width="19.140625" style="1" bestFit="1" customWidth="1"/>
    <col min="13289" max="13289" width="13.85546875" style="1" bestFit="1" customWidth="1"/>
    <col min="13290" max="13290" width="10.7109375" style="1" customWidth="1"/>
    <col min="13291" max="13291" width="25.28515625" style="1" bestFit="1" customWidth="1"/>
    <col min="13292" max="13300" width="10.7109375" style="1" customWidth="1"/>
    <col min="13301" max="13323" width="10.140625" style="1" customWidth="1"/>
    <col min="13324" max="13521" width="9.140625" style="1"/>
    <col min="13522" max="13522" width="11" style="1" customWidth="1"/>
    <col min="13523" max="13523" width="0.5703125" style="1" customWidth="1"/>
    <col min="13524" max="13524" width="26.5703125" style="1" customWidth="1"/>
    <col min="13525" max="13531" width="0" style="1" hidden="1" customWidth="1"/>
    <col min="13532" max="13537" width="8.85546875" style="1" customWidth="1"/>
    <col min="13538" max="13538" width="9.85546875" style="1" customWidth="1"/>
    <col min="13539" max="13539" width="9.140625" style="1"/>
    <col min="13540" max="13540" width="9.85546875" style="1" customWidth="1"/>
    <col min="13541" max="13541" width="13.7109375" style="1" customWidth="1"/>
    <col min="13542" max="13542" width="12" style="1" customWidth="1"/>
    <col min="13543" max="13543" width="10.140625" style="1" customWidth="1"/>
    <col min="13544" max="13544" width="19.140625" style="1" bestFit="1" customWidth="1"/>
    <col min="13545" max="13545" width="13.85546875" style="1" bestFit="1" customWidth="1"/>
    <col min="13546" max="13546" width="10.7109375" style="1" customWidth="1"/>
    <col min="13547" max="13547" width="25.28515625" style="1" bestFit="1" customWidth="1"/>
    <col min="13548" max="13556" width="10.7109375" style="1" customWidth="1"/>
    <col min="13557" max="13579" width="10.140625" style="1" customWidth="1"/>
    <col min="13580" max="13777" width="9.140625" style="1"/>
    <col min="13778" max="13778" width="11" style="1" customWidth="1"/>
    <col min="13779" max="13779" width="0.5703125" style="1" customWidth="1"/>
    <col min="13780" max="13780" width="26.5703125" style="1" customWidth="1"/>
    <col min="13781" max="13787" width="0" style="1" hidden="1" customWidth="1"/>
    <col min="13788" max="13793" width="8.85546875" style="1" customWidth="1"/>
    <col min="13794" max="13794" width="9.85546875" style="1" customWidth="1"/>
    <col min="13795" max="13795" width="9.140625" style="1"/>
    <col min="13796" max="13796" width="9.85546875" style="1" customWidth="1"/>
    <col min="13797" max="13797" width="13.7109375" style="1" customWidth="1"/>
    <col min="13798" max="13798" width="12" style="1" customWidth="1"/>
    <col min="13799" max="13799" width="10.140625" style="1" customWidth="1"/>
    <col min="13800" max="13800" width="19.140625" style="1" bestFit="1" customWidth="1"/>
    <col min="13801" max="13801" width="13.85546875" style="1" bestFit="1" customWidth="1"/>
    <col min="13802" max="13802" width="10.7109375" style="1" customWidth="1"/>
    <col min="13803" max="13803" width="25.28515625" style="1" bestFit="1" customWidth="1"/>
    <col min="13804" max="13812" width="10.7109375" style="1" customWidth="1"/>
    <col min="13813" max="13835" width="10.140625" style="1" customWidth="1"/>
    <col min="13836" max="14033" width="9.140625" style="1"/>
    <col min="14034" max="14034" width="11" style="1" customWidth="1"/>
    <col min="14035" max="14035" width="0.5703125" style="1" customWidth="1"/>
    <col min="14036" max="14036" width="26.5703125" style="1" customWidth="1"/>
    <col min="14037" max="14043" width="0" style="1" hidden="1" customWidth="1"/>
    <col min="14044" max="14049" width="8.85546875" style="1" customWidth="1"/>
    <col min="14050" max="14050" width="9.85546875" style="1" customWidth="1"/>
    <col min="14051" max="14051" width="9.140625" style="1"/>
    <col min="14052" max="14052" width="9.85546875" style="1" customWidth="1"/>
    <col min="14053" max="14053" width="13.7109375" style="1" customWidth="1"/>
    <col min="14054" max="14054" width="12" style="1" customWidth="1"/>
    <col min="14055" max="14055" width="10.140625" style="1" customWidth="1"/>
    <col min="14056" max="14056" width="19.140625" style="1" bestFit="1" customWidth="1"/>
    <col min="14057" max="14057" width="13.85546875" style="1" bestFit="1" customWidth="1"/>
    <col min="14058" max="14058" width="10.7109375" style="1" customWidth="1"/>
    <col min="14059" max="14059" width="25.28515625" style="1" bestFit="1" customWidth="1"/>
    <col min="14060" max="14068" width="10.7109375" style="1" customWidth="1"/>
    <col min="14069" max="14091" width="10.140625" style="1" customWidth="1"/>
    <col min="14092" max="14289" width="9.140625" style="1"/>
    <col min="14290" max="14290" width="11" style="1" customWidth="1"/>
    <col min="14291" max="14291" width="0.5703125" style="1" customWidth="1"/>
    <col min="14292" max="14292" width="26.5703125" style="1" customWidth="1"/>
    <col min="14293" max="14299" width="0" style="1" hidden="1" customWidth="1"/>
    <col min="14300" max="14305" width="8.85546875" style="1" customWidth="1"/>
    <col min="14306" max="14306" width="9.85546875" style="1" customWidth="1"/>
    <col min="14307" max="14307" width="9.140625" style="1"/>
    <col min="14308" max="14308" width="9.85546875" style="1" customWidth="1"/>
    <col min="14309" max="14309" width="13.7109375" style="1" customWidth="1"/>
    <col min="14310" max="14310" width="12" style="1" customWidth="1"/>
    <col min="14311" max="14311" width="10.140625" style="1" customWidth="1"/>
    <col min="14312" max="14312" width="19.140625" style="1" bestFit="1" customWidth="1"/>
    <col min="14313" max="14313" width="13.85546875" style="1" bestFit="1" customWidth="1"/>
    <col min="14314" max="14314" width="10.7109375" style="1" customWidth="1"/>
    <col min="14315" max="14315" width="25.28515625" style="1" bestFit="1" customWidth="1"/>
    <col min="14316" max="14324" width="10.7109375" style="1" customWidth="1"/>
    <col min="14325" max="14347" width="10.140625" style="1" customWidth="1"/>
    <col min="14348" max="14545" width="9.140625" style="1"/>
    <col min="14546" max="14546" width="11" style="1" customWidth="1"/>
    <col min="14547" max="14547" width="0.5703125" style="1" customWidth="1"/>
    <col min="14548" max="14548" width="26.5703125" style="1" customWidth="1"/>
    <col min="14549" max="14555" width="0" style="1" hidden="1" customWidth="1"/>
    <col min="14556" max="14561" width="8.85546875" style="1" customWidth="1"/>
    <col min="14562" max="14562" width="9.85546875" style="1" customWidth="1"/>
    <col min="14563" max="14563" width="9.140625" style="1"/>
    <col min="14564" max="14564" width="9.85546875" style="1" customWidth="1"/>
    <col min="14565" max="14565" width="13.7109375" style="1" customWidth="1"/>
    <col min="14566" max="14566" width="12" style="1" customWidth="1"/>
    <col min="14567" max="14567" width="10.140625" style="1" customWidth="1"/>
    <col min="14568" max="14568" width="19.140625" style="1" bestFit="1" customWidth="1"/>
    <col min="14569" max="14569" width="13.85546875" style="1" bestFit="1" customWidth="1"/>
    <col min="14570" max="14570" width="10.7109375" style="1" customWidth="1"/>
    <col min="14571" max="14571" width="25.28515625" style="1" bestFit="1" customWidth="1"/>
    <col min="14572" max="14580" width="10.7109375" style="1" customWidth="1"/>
    <col min="14581" max="14603" width="10.140625" style="1" customWidth="1"/>
    <col min="14604" max="14801" width="9.140625" style="1"/>
    <col min="14802" max="14802" width="11" style="1" customWidth="1"/>
    <col min="14803" max="14803" width="0.5703125" style="1" customWidth="1"/>
    <col min="14804" max="14804" width="26.5703125" style="1" customWidth="1"/>
    <col min="14805" max="14811" width="0" style="1" hidden="1" customWidth="1"/>
    <col min="14812" max="14817" width="8.85546875" style="1" customWidth="1"/>
    <col min="14818" max="14818" width="9.85546875" style="1" customWidth="1"/>
    <col min="14819" max="14819" width="9.140625" style="1"/>
    <col min="14820" max="14820" width="9.85546875" style="1" customWidth="1"/>
    <col min="14821" max="14821" width="13.7109375" style="1" customWidth="1"/>
    <col min="14822" max="14822" width="12" style="1" customWidth="1"/>
    <col min="14823" max="14823" width="10.140625" style="1" customWidth="1"/>
    <col min="14824" max="14824" width="19.140625" style="1" bestFit="1" customWidth="1"/>
    <col min="14825" max="14825" width="13.85546875" style="1" bestFit="1" customWidth="1"/>
    <col min="14826" max="14826" width="10.7109375" style="1" customWidth="1"/>
    <col min="14827" max="14827" width="25.28515625" style="1" bestFit="1" customWidth="1"/>
    <col min="14828" max="14836" width="10.7109375" style="1" customWidth="1"/>
    <col min="14837" max="14859" width="10.140625" style="1" customWidth="1"/>
    <col min="14860" max="15057" width="9.140625" style="1"/>
    <col min="15058" max="15058" width="11" style="1" customWidth="1"/>
    <col min="15059" max="15059" width="0.5703125" style="1" customWidth="1"/>
    <col min="15060" max="15060" width="26.5703125" style="1" customWidth="1"/>
    <col min="15061" max="15067" width="0" style="1" hidden="1" customWidth="1"/>
    <col min="15068" max="15073" width="8.85546875" style="1" customWidth="1"/>
    <col min="15074" max="15074" width="9.85546875" style="1" customWidth="1"/>
    <col min="15075" max="15075" width="9.140625" style="1"/>
    <col min="15076" max="15076" width="9.85546875" style="1" customWidth="1"/>
    <col min="15077" max="15077" width="13.7109375" style="1" customWidth="1"/>
    <col min="15078" max="15078" width="12" style="1" customWidth="1"/>
    <col min="15079" max="15079" width="10.140625" style="1" customWidth="1"/>
    <col min="15080" max="15080" width="19.140625" style="1" bestFit="1" customWidth="1"/>
    <col min="15081" max="15081" width="13.85546875" style="1" bestFit="1" customWidth="1"/>
    <col min="15082" max="15082" width="10.7109375" style="1" customWidth="1"/>
    <col min="15083" max="15083" width="25.28515625" style="1" bestFit="1" customWidth="1"/>
    <col min="15084" max="15092" width="10.7109375" style="1" customWidth="1"/>
    <col min="15093" max="15115" width="10.140625" style="1" customWidth="1"/>
    <col min="15116" max="15313" width="9.140625" style="1"/>
    <col min="15314" max="15314" width="11" style="1" customWidth="1"/>
    <col min="15315" max="15315" width="0.5703125" style="1" customWidth="1"/>
    <col min="15316" max="15316" width="26.5703125" style="1" customWidth="1"/>
    <col min="15317" max="15323" width="0" style="1" hidden="1" customWidth="1"/>
    <col min="15324" max="15329" width="8.85546875" style="1" customWidth="1"/>
    <col min="15330" max="15330" width="9.85546875" style="1" customWidth="1"/>
    <col min="15331" max="15331" width="9.140625" style="1"/>
    <col min="15332" max="15332" width="9.85546875" style="1" customWidth="1"/>
    <col min="15333" max="15333" width="13.7109375" style="1" customWidth="1"/>
    <col min="15334" max="15334" width="12" style="1" customWidth="1"/>
    <col min="15335" max="15335" width="10.140625" style="1" customWidth="1"/>
    <col min="15336" max="15336" width="19.140625" style="1" bestFit="1" customWidth="1"/>
    <col min="15337" max="15337" width="13.85546875" style="1" bestFit="1" customWidth="1"/>
    <col min="15338" max="15338" width="10.7109375" style="1" customWidth="1"/>
    <col min="15339" max="15339" width="25.28515625" style="1" bestFit="1" customWidth="1"/>
    <col min="15340" max="15348" width="10.7109375" style="1" customWidth="1"/>
    <col min="15349" max="15371" width="10.140625" style="1" customWidth="1"/>
    <col min="15372" max="15569" width="9.140625" style="1"/>
    <col min="15570" max="15570" width="11" style="1" customWidth="1"/>
    <col min="15571" max="15571" width="0.5703125" style="1" customWidth="1"/>
    <col min="15572" max="15572" width="26.5703125" style="1" customWidth="1"/>
    <col min="15573" max="15579" width="0" style="1" hidden="1" customWidth="1"/>
    <col min="15580" max="15585" width="8.85546875" style="1" customWidth="1"/>
    <col min="15586" max="15586" width="9.85546875" style="1" customWidth="1"/>
    <col min="15587" max="15587" width="9.140625" style="1"/>
    <col min="15588" max="15588" width="9.85546875" style="1" customWidth="1"/>
    <col min="15589" max="15589" width="13.7109375" style="1" customWidth="1"/>
    <col min="15590" max="15590" width="12" style="1" customWidth="1"/>
    <col min="15591" max="15591" width="10.140625" style="1" customWidth="1"/>
    <col min="15592" max="15592" width="19.140625" style="1" bestFit="1" customWidth="1"/>
    <col min="15593" max="15593" width="13.85546875" style="1" bestFit="1" customWidth="1"/>
    <col min="15594" max="15594" width="10.7109375" style="1" customWidth="1"/>
    <col min="15595" max="15595" width="25.28515625" style="1" bestFit="1" customWidth="1"/>
    <col min="15596" max="15604" width="10.7109375" style="1" customWidth="1"/>
    <col min="15605" max="15627" width="10.140625" style="1" customWidth="1"/>
    <col min="15628" max="15825" width="9.140625" style="1"/>
    <col min="15826" max="15826" width="11" style="1" customWidth="1"/>
    <col min="15827" max="15827" width="0.5703125" style="1" customWidth="1"/>
    <col min="15828" max="15828" width="26.5703125" style="1" customWidth="1"/>
    <col min="15829" max="15835" width="0" style="1" hidden="1" customWidth="1"/>
    <col min="15836" max="15841" width="8.85546875" style="1" customWidth="1"/>
    <col min="15842" max="15842" width="9.85546875" style="1" customWidth="1"/>
    <col min="15843" max="15843" width="9.140625" style="1"/>
    <col min="15844" max="15844" width="9.85546875" style="1" customWidth="1"/>
    <col min="15845" max="15845" width="13.7109375" style="1" customWidth="1"/>
    <col min="15846" max="15846" width="12" style="1" customWidth="1"/>
    <col min="15847" max="15847" width="10.140625" style="1" customWidth="1"/>
    <col min="15848" max="15848" width="19.140625" style="1" bestFit="1" customWidth="1"/>
    <col min="15849" max="15849" width="13.85546875" style="1" bestFit="1" customWidth="1"/>
    <col min="15850" max="15850" width="10.7109375" style="1" customWidth="1"/>
    <col min="15851" max="15851" width="25.28515625" style="1" bestFit="1" customWidth="1"/>
    <col min="15852" max="15860" width="10.7109375" style="1" customWidth="1"/>
    <col min="15861" max="15883" width="10.140625" style="1" customWidth="1"/>
    <col min="15884" max="16081" width="9.140625" style="1"/>
    <col min="16082" max="16082" width="11" style="1" customWidth="1"/>
    <col min="16083" max="16083" width="0.5703125" style="1" customWidth="1"/>
    <col min="16084" max="16084" width="26.5703125" style="1" customWidth="1"/>
    <col min="16085" max="16091" width="0" style="1" hidden="1" customWidth="1"/>
    <col min="16092" max="16097" width="8.85546875" style="1" customWidth="1"/>
    <col min="16098" max="16098" width="9.85546875" style="1" customWidth="1"/>
    <col min="16099" max="16099" width="9.140625" style="1"/>
    <col min="16100" max="16100" width="9.85546875" style="1" customWidth="1"/>
    <col min="16101" max="16101" width="13.7109375" style="1" customWidth="1"/>
    <col min="16102" max="16102" width="12" style="1" customWidth="1"/>
    <col min="16103" max="16103" width="10.140625" style="1" customWidth="1"/>
    <col min="16104" max="16104" width="19.140625" style="1" bestFit="1" customWidth="1"/>
    <col min="16105" max="16105" width="13.85546875" style="1" bestFit="1" customWidth="1"/>
    <col min="16106" max="16106" width="10.7109375" style="1" customWidth="1"/>
    <col min="16107" max="16107" width="25.28515625" style="1" bestFit="1" customWidth="1"/>
    <col min="16108" max="16116" width="10.7109375" style="1" customWidth="1"/>
    <col min="16117" max="16139" width="10.140625" style="1" customWidth="1"/>
    <col min="16140" max="16384" width="9.140625" style="1"/>
  </cols>
  <sheetData>
    <row r="1" spans="1:11" x14ac:dyDescent="0.2">
      <c r="J1" s="2">
        <f ca="1">NOW()</f>
        <v>42816.684765972219</v>
      </c>
    </row>
    <row r="2" spans="1:11" ht="18.75" customHeight="1" x14ac:dyDescent="0.3">
      <c r="A2" s="3" t="s">
        <v>56</v>
      </c>
      <c r="B2" s="4"/>
      <c r="C2" s="4"/>
      <c r="D2" s="4"/>
      <c r="E2" s="4"/>
      <c r="F2" s="4"/>
      <c r="G2" s="4"/>
      <c r="H2" s="4"/>
      <c r="I2" s="86" t="s">
        <v>67</v>
      </c>
      <c r="J2" s="87"/>
      <c r="K2" s="5"/>
    </row>
    <row r="3" spans="1:11" ht="21.75" customHeight="1" x14ac:dyDescent="0.3">
      <c r="A3" s="3" t="s">
        <v>69</v>
      </c>
      <c r="B3" s="4"/>
      <c r="C3" s="4"/>
      <c r="D3" s="4"/>
      <c r="E3" s="4"/>
      <c r="F3" s="4"/>
      <c r="G3" s="4"/>
      <c r="H3" s="4"/>
      <c r="I3" s="87"/>
      <c r="J3" s="87"/>
      <c r="K3" s="5"/>
    </row>
    <row r="4" spans="1:11" ht="18.75" customHeight="1" x14ac:dyDescent="0.3">
      <c r="A4" s="3" t="s">
        <v>1</v>
      </c>
      <c r="B4" s="4"/>
      <c r="C4" s="4"/>
      <c r="D4" s="4"/>
      <c r="E4" s="4"/>
      <c r="F4" s="4"/>
      <c r="G4" s="4"/>
      <c r="H4" s="4"/>
      <c r="I4" s="88"/>
      <c r="J4" s="88"/>
    </row>
    <row r="5" spans="1:11" ht="52.5" customHeight="1" x14ac:dyDescent="0.25">
      <c r="A5" s="6"/>
      <c r="B5" s="7"/>
      <c r="C5" s="7"/>
      <c r="D5" s="7"/>
      <c r="E5" s="7"/>
      <c r="F5" s="7"/>
      <c r="G5" s="7"/>
      <c r="H5" s="8"/>
      <c r="I5" s="89" t="s">
        <v>2</v>
      </c>
      <c r="J5" s="90"/>
      <c r="K5" s="67" t="s">
        <v>3</v>
      </c>
    </row>
    <row r="6" spans="1:11" s="16" customFormat="1" x14ac:dyDescent="0.2">
      <c r="A6" s="10" t="s">
        <v>4</v>
      </c>
      <c r="B6" s="12">
        <v>2015</v>
      </c>
      <c r="C6" s="12">
        <v>2020</v>
      </c>
      <c r="D6" s="11">
        <v>2025</v>
      </c>
      <c r="E6" s="11">
        <v>2030</v>
      </c>
      <c r="F6" s="11">
        <v>2035</v>
      </c>
      <c r="G6" s="11">
        <v>2040</v>
      </c>
      <c r="H6" s="11">
        <v>2045</v>
      </c>
      <c r="I6" s="13" t="s">
        <v>5</v>
      </c>
      <c r="J6" s="14" t="s">
        <v>6</v>
      </c>
      <c r="K6" s="68" t="s">
        <v>7</v>
      </c>
    </row>
    <row r="7" spans="1:11" x14ac:dyDescent="0.2">
      <c r="A7" s="17"/>
      <c r="I7" s="18"/>
      <c r="J7" s="19"/>
      <c r="K7" s="19"/>
    </row>
    <row r="8" spans="1:11" s="27" customFormat="1" x14ac:dyDescent="0.2">
      <c r="A8" s="69" t="s">
        <v>8</v>
      </c>
      <c r="B8" s="22">
        <v>672.23</v>
      </c>
      <c r="C8" s="22">
        <v>729.50099999999998</v>
      </c>
      <c r="D8" s="22">
        <v>787.11599999999999</v>
      </c>
      <c r="E8" s="22">
        <v>842.154</v>
      </c>
      <c r="F8" s="22">
        <v>893.89800000000002</v>
      </c>
      <c r="G8" s="22">
        <v>940.68700000000001</v>
      </c>
      <c r="H8" s="22">
        <v>987.21299999999997</v>
      </c>
      <c r="I8" s="24">
        <f>H8-B8</f>
        <v>314.98299999999995</v>
      </c>
      <c r="J8" s="25">
        <f>I8/B8</f>
        <v>0.46856433066063691</v>
      </c>
      <c r="K8" s="25">
        <f>I8/I63</f>
        <v>0.20943505999142237</v>
      </c>
    </row>
    <row r="9" spans="1:11" s="40" customFormat="1" x14ac:dyDescent="0.2">
      <c r="A9" s="69" t="s">
        <v>57</v>
      </c>
      <c r="B9" s="22">
        <v>220.523</v>
      </c>
      <c r="C9" s="22">
        <v>232.702</v>
      </c>
      <c r="D9" s="22">
        <v>244.78200000000001</v>
      </c>
      <c r="E9" s="22">
        <v>256.01299999999998</v>
      </c>
      <c r="F9" s="22">
        <v>266.30200000000002</v>
      </c>
      <c r="G9" s="22">
        <v>278.05500000000001</v>
      </c>
      <c r="H9" s="22">
        <v>289.49799999999999</v>
      </c>
      <c r="I9" s="24">
        <f>H9-B9</f>
        <v>68.974999999999994</v>
      </c>
      <c r="J9" s="25">
        <f>I9/B9</f>
        <v>0.31277916589199312</v>
      </c>
      <c r="K9" s="25">
        <f>I9/I63</f>
        <v>4.5862104503761658E-2</v>
      </c>
    </row>
    <row r="10" spans="1:11" s="27" customFormat="1" x14ac:dyDescent="0.2">
      <c r="A10" s="69" t="s">
        <v>10</v>
      </c>
      <c r="B10" s="22">
        <v>147.64599999999999</v>
      </c>
      <c r="C10" s="22">
        <v>159.16900000000001</v>
      </c>
      <c r="D10" s="22">
        <v>167.51499999999999</v>
      </c>
      <c r="E10" s="22">
        <v>172.78100000000001</v>
      </c>
      <c r="F10" s="22">
        <v>180.46299999999999</v>
      </c>
      <c r="G10" s="22">
        <v>190.82400000000001</v>
      </c>
      <c r="H10" s="22">
        <v>208.45099999999999</v>
      </c>
      <c r="I10" s="24">
        <f>H10-B10</f>
        <v>60.805000000000007</v>
      </c>
      <c r="J10" s="25">
        <f>I10/B10</f>
        <v>0.41182964658710708</v>
      </c>
      <c r="K10" s="25">
        <f>I10/I63</f>
        <v>4.0429797235972863E-2</v>
      </c>
    </row>
    <row r="11" spans="1:11" x14ac:dyDescent="0.2">
      <c r="A11" s="17"/>
      <c r="B11" s="31"/>
      <c r="C11" s="31"/>
      <c r="D11" s="31"/>
      <c r="E11" s="31"/>
      <c r="F11" s="31"/>
      <c r="G11" s="31"/>
      <c r="H11" s="31"/>
      <c r="I11" s="32"/>
      <c r="J11" s="33"/>
      <c r="K11" s="33"/>
    </row>
    <row r="12" spans="1:11" s="16" customFormat="1" x14ac:dyDescent="0.2">
      <c r="A12" s="71" t="s">
        <v>58</v>
      </c>
      <c r="B12" s="36">
        <f t="shared" ref="B12:H12" si="0">SUM(B8:B10)</f>
        <v>1040.3990000000001</v>
      </c>
      <c r="C12" s="36">
        <f t="shared" si="0"/>
        <v>1121.3720000000001</v>
      </c>
      <c r="D12" s="36">
        <f t="shared" si="0"/>
        <v>1199.413</v>
      </c>
      <c r="E12" s="36">
        <f t="shared" si="0"/>
        <v>1270.9479999999999</v>
      </c>
      <c r="F12" s="36">
        <f t="shared" si="0"/>
        <v>1340.663</v>
      </c>
      <c r="G12" s="36">
        <f t="shared" si="0"/>
        <v>1409.566</v>
      </c>
      <c r="H12" s="36">
        <f t="shared" si="0"/>
        <v>1485.162</v>
      </c>
      <c r="I12" s="35">
        <f>H12-B12</f>
        <v>444.76299999999992</v>
      </c>
      <c r="J12" s="37">
        <f>I12/B12</f>
        <v>0.42749272154240814</v>
      </c>
      <c r="K12" s="37">
        <f>I12/I63</f>
        <v>0.29572696173115687</v>
      </c>
    </row>
    <row r="13" spans="1:11" x14ac:dyDescent="0.2">
      <c r="A13" s="17"/>
      <c r="B13" s="31"/>
      <c r="C13" s="31"/>
      <c r="D13" s="31"/>
      <c r="E13" s="31"/>
      <c r="F13" s="31"/>
      <c r="G13" s="31"/>
      <c r="H13" s="31"/>
      <c r="I13" s="32"/>
      <c r="J13" s="33"/>
      <c r="K13" s="33"/>
    </row>
    <row r="14" spans="1:11" s="27" customFormat="1" x14ac:dyDescent="0.2">
      <c r="A14" s="69" t="s">
        <v>13</v>
      </c>
      <c r="B14" s="22">
        <v>1015.273</v>
      </c>
      <c r="C14" s="22">
        <v>1052.0229999999999</v>
      </c>
      <c r="D14" s="22">
        <v>1087.259</v>
      </c>
      <c r="E14" s="22">
        <v>1128.8230000000001</v>
      </c>
      <c r="F14" s="22">
        <v>1167.7090000000001</v>
      </c>
      <c r="G14" s="22">
        <v>1197.1310000000001</v>
      </c>
      <c r="H14" s="22">
        <v>1223.335</v>
      </c>
      <c r="I14" s="24">
        <f>H14-B14</f>
        <v>208.06200000000001</v>
      </c>
      <c r="J14" s="25">
        <f>I14/B14</f>
        <v>0.20493207245735875</v>
      </c>
      <c r="K14" s="25">
        <f>I14/I63</f>
        <v>0.13834231514696135</v>
      </c>
    </row>
    <row r="15" spans="1:11" s="16" customFormat="1" x14ac:dyDescent="0.2">
      <c r="A15" s="17" t="s">
        <v>59</v>
      </c>
      <c r="B15" s="31">
        <v>66.296000000000006</v>
      </c>
      <c r="C15" s="31">
        <v>71.518000000000001</v>
      </c>
      <c r="D15" s="38">
        <v>76.870999999999995</v>
      </c>
      <c r="E15" s="38">
        <v>80.356999999999999</v>
      </c>
      <c r="F15" s="38">
        <v>83.570999999999998</v>
      </c>
      <c r="G15" s="38">
        <v>86.826999999999998</v>
      </c>
      <c r="H15" s="22">
        <v>89.893000000000001</v>
      </c>
      <c r="I15" s="24">
        <f t="shared" ref="I15:I20" si="1">H15-B15</f>
        <v>23.596999999999994</v>
      </c>
      <c r="J15" s="25">
        <f t="shared" ref="J15:J20" si="2">I15/B15</f>
        <v>0.35593399300108591</v>
      </c>
      <c r="K15" s="37">
        <f>I15/I63</f>
        <v>1.5689859803918287E-2</v>
      </c>
    </row>
    <row r="16" spans="1:11" s="16" customFormat="1" x14ac:dyDescent="0.2">
      <c r="A16" s="17" t="s">
        <v>15</v>
      </c>
      <c r="B16" s="31">
        <v>67.099000000000004</v>
      </c>
      <c r="C16" s="31">
        <v>70.676000000000002</v>
      </c>
      <c r="D16" s="38">
        <v>74.593999999999994</v>
      </c>
      <c r="E16" s="38">
        <v>78.718000000000004</v>
      </c>
      <c r="F16" s="38">
        <v>82.415999999999997</v>
      </c>
      <c r="G16" s="38">
        <v>86.128</v>
      </c>
      <c r="H16" s="22">
        <v>89.257999999999996</v>
      </c>
      <c r="I16" s="24">
        <f t="shared" si="1"/>
        <v>22.158999999999992</v>
      </c>
      <c r="J16" s="25">
        <f t="shared" si="2"/>
        <v>0.3302433717343029</v>
      </c>
      <c r="K16" s="37">
        <f>I16/I63</f>
        <v>1.473372053206023E-2</v>
      </c>
    </row>
    <row r="17" spans="1:11" s="29" customFormat="1" x14ac:dyDescent="0.2">
      <c r="A17" s="17" t="s">
        <v>60</v>
      </c>
      <c r="B17" s="31">
        <v>904.43</v>
      </c>
      <c r="C17" s="31">
        <v>923.14400000000001</v>
      </c>
      <c r="D17" s="31">
        <v>938.02300000000002</v>
      </c>
      <c r="E17" s="31">
        <v>952.95500000000004</v>
      </c>
      <c r="F17" s="31">
        <v>967.84199999999998</v>
      </c>
      <c r="G17" s="31">
        <v>982.38499999999999</v>
      </c>
      <c r="H17" s="31">
        <v>995.87599999999998</v>
      </c>
      <c r="I17" s="24">
        <f t="shared" si="1"/>
        <v>91.446000000000026</v>
      </c>
      <c r="J17" s="25">
        <f t="shared" si="2"/>
        <v>0.10110898577004304</v>
      </c>
      <c r="K17" s="37">
        <f>I17/I63</f>
        <v>6.0803276671996961E-2</v>
      </c>
    </row>
    <row r="18" spans="1:11" s="27" customFormat="1" x14ac:dyDescent="0.2">
      <c r="A18" s="69" t="s">
        <v>61</v>
      </c>
      <c r="B18" s="22">
        <v>1125.3889999999999</v>
      </c>
      <c r="C18" s="22">
        <v>1162.537</v>
      </c>
      <c r="D18" s="22">
        <v>1213.1990000000001</v>
      </c>
      <c r="E18" s="22">
        <v>1264.723</v>
      </c>
      <c r="F18" s="22">
        <v>1314.307</v>
      </c>
      <c r="G18" s="22">
        <v>1362.4760000000001</v>
      </c>
      <c r="H18" s="22">
        <v>1406.739</v>
      </c>
      <c r="I18" s="24">
        <f t="shared" si="1"/>
        <v>281.35000000000014</v>
      </c>
      <c r="J18" s="25">
        <f t="shared" si="2"/>
        <v>0.25000244359950219</v>
      </c>
      <c r="K18" s="25">
        <f>I18/I63</f>
        <v>0.18707217255720696</v>
      </c>
    </row>
    <row r="19" spans="1:11" s="27" customFormat="1" x14ac:dyDescent="0.2">
      <c r="A19" s="69" t="s">
        <v>19</v>
      </c>
      <c r="B19" s="22">
        <v>24.672000000000001</v>
      </c>
      <c r="C19" s="22">
        <v>25.95</v>
      </c>
      <c r="D19" s="22">
        <v>26.42</v>
      </c>
      <c r="E19" s="22">
        <v>26.893999999999998</v>
      </c>
      <c r="F19" s="22">
        <v>27.372</v>
      </c>
      <c r="G19" s="22">
        <v>27.853000000000002</v>
      </c>
      <c r="H19" s="22">
        <v>28.334</v>
      </c>
      <c r="I19" s="24">
        <f t="shared" si="1"/>
        <v>3.661999999999999</v>
      </c>
      <c r="J19" s="25">
        <f t="shared" si="2"/>
        <v>0.14842736705577167</v>
      </c>
      <c r="K19" s="25">
        <f>I19/I63</f>
        <v>2.4348970886955441E-3</v>
      </c>
    </row>
    <row r="20" spans="1:11" s="27" customFormat="1" x14ac:dyDescent="0.2">
      <c r="A20" s="69" t="s">
        <v>20</v>
      </c>
      <c r="B20" s="22">
        <v>13.1</v>
      </c>
      <c r="C20" s="22">
        <v>14.2</v>
      </c>
      <c r="D20" s="22">
        <v>15.5</v>
      </c>
      <c r="E20" s="22">
        <v>16.399999999999999</v>
      </c>
      <c r="F20" s="22">
        <v>17</v>
      </c>
      <c r="G20" s="22">
        <v>17.3</v>
      </c>
      <c r="H20" s="22">
        <v>17.600000000000001</v>
      </c>
      <c r="I20" s="24">
        <f t="shared" si="1"/>
        <v>4.5000000000000018</v>
      </c>
      <c r="J20" s="25">
        <f t="shared" si="2"/>
        <v>0.34351145038167952</v>
      </c>
      <c r="K20" s="25">
        <f>I20/I63</f>
        <v>2.9920909063708236E-3</v>
      </c>
    </row>
    <row r="21" spans="1:11" s="27" customFormat="1" x14ac:dyDescent="0.2">
      <c r="A21" s="72"/>
      <c r="B21" s="22"/>
      <c r="C21" s="22"/>
      <c r="D21" s="22"/>
      <c r="E21" s="22"/>
      <c r="F21" s="22"/>
      <c r="G21" s="22"/>
      <c r="H21" s="22"/>
      <c r="I21" s="24"/>
      <c r="J21" s="25"/>
      <c r="K21" s="25"/>
    </row>
    <row r="22" spans="1:11" s="16" customFormat="1" x14ac:dyDescent="0.2">
      <c r="A22" s="71" t="s">
        <v>21</v>
      </c>
      <c r="B22" s="36">
        <f t="shared" ref="B22:H22" si="3">SUM(B14,B17,B18,B19,B20)</f>
        <v>3082.8639999999996</v>
      </c>
      <c r="C22" s="36">
        <f t="shared" si="3"/>
        <v>3177.8539999999994</v>
      </c>
      <c r="D22" s="36">
        <f t="shared" si="3"/>
        <v>3280.4010000000003</v>
      </c>
      <c r="E22" s="36">
        <f t="shared" si="3"/>
        <v>3389.7950000000001</v>
      </c>
      <c r="F22" s="36">
        <f t="shared" si="3"/>
        <v>3494.23</v>
      </c>
      <c r="G22" s="36">
        <f t="shared" si="3"/>
        <v>3587.1450000000004</v>
      </c>
      <c r="H22" s="36">
        <f t="shared" si="3"/>
        <v>3671.884</v>
      </c>
      <c r="I22" s="24">
        <f>H22-B22</f>
        <v>589.02000000000044</v>
      </c>
      <c r="J22" s="37">
        <f>I22/B22</f>
        <v>0.19106259633898884</v>
      </c>
      <c r="K22" s="37">
        <f>I22/I63</f>
        <v>0.39164475237123181</v>
      </c>
    </row>
    <row r="23" spans="1:11" ht="12.75" customHeight="1" x14ac:dyDescent="0.2">
      <c r="A23" s="17"/>
      <c r="B23" s="31"/>
      <c r="C23" s="31"/>
      <c r="D23" s="31"/>
      <c r="E23" s="31"/>
      <c r="F23" s="31"/>
      <c r="G23" s="31"/>
      <c r="H23" s="31"/>
      <c r="I23" s="32"/>
      <c r="J23" s="33"/>
      <c r="K23" s="33"/>
    </row>
    <row r="24" spans="1:11" s="16" customFormat="1" x14ac:dyDescent="0.2">
      <c r="A24" s="17" t="s">
        <v>22</v>
      </c>
      <c r="B24" s="31">
        <v>363.51900000000001</v>
      </c>
      <c r="C24" s="31">
        <v>414.69900000000001</v>
      </c>
      <c r="D24" s="31">
        <v>451.11900000000003</v>
      </c>
      <c r="E24" s="31">
        <v>470.69499999999999</v>
      </c>
      <c r="F24" s="31">
        <v>484.41</v>
      </c>
      <c r="G24" s="31">
        <v>492.517</v>
      </c>
      <c r="H24" s="31">
        <v>497.488</v>
      </c>
      <c r="I24" s="35">
        <f>H24-B24</f>
        <v>133.96899999999999</v>
      </c>
      <c r="J24" s="37">
        <f>I24/B24</f>
        <v>0.36853369424981913</v>
      </c>
      <c r="K24" s="37">
        <f>I24/I63</f>
        <v>8.9077205919020602E-2</v>
      </c>
    </row>
    <row r="25" spans="1:11" s="40" customFormat="1" x14ac:dyDescent="0.2">
      <c r="A25" s="69" t="s">
        <v>23</v>
      </c>
      <c r="B25" s="22">
        <v>431.21699999999998</v>
      </c>
      <c r="C25" s="22">
        <v>464.71100000000001</v>
      </c>
      <c r="D25" s="22">
        <v>496.70100000000002</v>
      </c>
      <c r="E25" s="22">
        <v>521.26099999999997</v>
      </c>
      <c r="F25" s="22">
        <v>541.928</v>
      </c>
      <c r="G25" s="22">
        <v>558.93100000000004</v>
      </c>
      <c r="H25" s="22">
        <v>572.84900000000005</v>
      </c>
      <c r="I25" s="35">
        <f t="shared" ref="I25:I31" si="4">H25-B25</f>
        <v>141.63200000000006</v>
      </c>
      <c r="J25" s="37">
        <f t="shared" ref="J25:J31" si="5">I25/B25</f>
        <v>0.32844716233358162</v>
      </c>
      <c r="K25" s="25">
        <f>I25/I63</f>
        <v>9.4172404278025007E-2</v>
      </c>
    </row>
    <row r="26" spans="1:11" s="16" customFormat="1" x14ac:dyDescent="0.2">
      <c r="A26" s="17" t="s">
        <v>24</v>
      </c>
      <c r="B26" s="22">
        <v>42.48</v>
      </c>
      <c r="C26" s="22">
        <v>43.792000000000002</v>
      </c>
      <c r="D26" s="22">
        <v>45.524999999999999</v>
      </c>
      <c r="E26" s="22">
        <v>47.476999999999997</v>
      </c>
      <c r="F26" s="22">
        <v>49.029000000000003</v>
      </c>
      <c r="G26" s="22">
        <v>50.581000000000003</v>
      </c>
      <c r="H26" s="22">
        <v>52.133000000000003</v>
      </c>
      <c r="I26" s="35">
        <f t="shared" si="4"/>
        <v>9.6530000000000058</v>
      </c>
      <c r="J26" s="37">
        <f t="shared" si="5"/>
        <v>0.22723634651600769</v>
      </c>
      <c r="K26" s="37">
        <f>I26/I63</f>
        <v>6.4183674487105708E-3</v>
      </c>
    </row>
    <row r="27" spans="1:11" s="16" customFormat="1" x14ac:dyDescent="0.2">
      <c r="A27" s="17" t="s">
        <v>25</v>
      </c>
      <c r="B27" s="22">
        <v>14.273</v>
      </c>
      <c r="C27" s="22">
        <v>15.864000000000001</v>
      </c>
      <c r="D27" s="22">
        <v>15.864000000000001</v>
      </c>
      <c r="E27" s="22">
        <v>15.864000000000001</v>
      </c>
      <c r="F27" s="22">
        <v>15.864000000000001</v>
      </c>
      <c r="G27" s="22">
        <v>15.864000000000001</v>
      </c>
      <c r="H27" s="22">
        <v>15.864000000000001</v>
      </c>
      <c r="I27" s="35">
        <f t="shared" si="4"/>
        <v>1.5910000000000011</v>
      </c>
      <c r="J27" s="37">
        <f t="shared" si="5"/>
        <v>0.11146920759475941</v>
      </c>
      <c r="K27" s="37">
        <f>I27/I63</f>
        <v>1.0578703626746627E-3</v>
      </c>
    </row>
    <row r="28" spans="1:11" s="27" customFormat="1" x14ac:dyDescent="0.2">
      <c r="A28" s="69" t="s">
        <v>62</v>
      </c>
      <c r="B28" s="31">
        <v>91.65</v>
      </c>
      <c r="C28" s="31">
        <v>95.6</v>
      </c>
      <c r="D28" s="31">
        <v>98.35</v>
      </c>
      <c r="E28" s="31">
        <v>100.2</v>
      </c>
      <c r="F28" s="31">
        <v>101.05</v>
      </c>
      <c r="G28" s="31">
        <v>101.45</v>
      </c>
      <c r="H28" s="31">
        <v>101.85</v>
      </c>
      <c r="I28" s="35">
        <f t="shared" si="4"/>
        <v>10.199999999999989</v>
      </c>
      <c r="J28" s="37">
        <f t="shared" si="5"/>
        <v>0.11129296235679201</v>
      </c>
      <c r="K28" s="73" t="s">
        <v>27</v>
      </c>
    </row>
    <row r="29" spans="1:11" s="27" customFormat="1" x14ac:dyDescent="0.2">
      <c r="A29" s="69" t="s">
        <v>11</v>
      </c>
      <c r="B29" s="31">
        <v>150.78100000000001</v>
      </c>
      <c r="C29" s="31">
        <v>167.036</v>
      </c>
      <c r="D29" s="31">
        <v>178.238</v>
      </c>
      <c r="E29" s="31">
        <v>194.67099999999999</v>
      </c>
      <c r="F29" s="31">
        <v>207.51900000000001</v>
      </c>
      <c r="G29" s="31">
        <v>218.57499999999999</v>
      </c>
      <c r="H29" s="31">
        <v>236.47900000000001</v>
      </c>
      <c r="I29" s="35">
        <f t="shared" si="4"/>
        <v>85.698000000000008</v>
      </c>
      <c r="J29" s="37">
        <f t="shared" si="5"/>
        <v>0.56836073510588203</v>
      </c>
      <c r="K29" s="25">
        <f>I29/I63</f>
        <v>5.698137922092595E-2</v>
      </c>
    </row>
    <row r="30" spans="1:11" s="29" customFormat="1" x14ac:dyDescent="0.2">
      <c r="A30" s="17" t="s">
        <v>28</v>
      </c>
      <c r="B30" s="31">
        <v>246.499</v>
      </c>
      <c r="C30" s="31">
        <v>267.78199999999998</v>
      </c>
      <c r="D30" s="31">
        <v>288.69</v>
      </c>
      <c r="E30" s="31">
        <v>303.58300000000003</v>
      </c>
      <c r="F30" s="31">
        <v>319.36099999999999</v>
      </c>
      <c r="G30" s="31">
        <v>332.15100000000001</v>
      </c>
      <c r="H30" s="31">
        <v>344.13799999999998</v>
      </c>
      <c r="I30" s="35">
        <f t="shared" si="4"/>
        <v>97.638999999999982</v>
      </c>
      <c r="J30" s="37">
        <f t="shared" si="5"/>
        <v>0.39610302678712683</v>
      </c>
      <c r="K30" s="37">
        <f>I30/I63</f>
        <v>6.4921058668253484E-2</v>
      </c>
    </row>
    <row r="31" spans="1:11" s="74" customFormat="1" x14ac:dyDescent="0.2">
      <c r="A31" s="17" t="s">
        <v>68</v>
      </c>
      <c r="B31" s="43">
        <v>70.427999999999997</v>
      </c>
      <c r="C31" s="43">
        <v>79.364000000000004</v>
      </c>
      <c r="D31" s="43">
        <v>86.989000000000004</v>
      </c>
      <c r="E31" s="43">
        <v>89.573999999999998</v>
      </c>
      <c r="F31" s="43">
        <v>91.146000000000001</v>
      </c>
      <c r="G31" s="43">
        <v>92.849000000000004</v>
      </c>
      <c r="H31" s="31">
        <v>93.105000000000004</v>
      </c>
      <c r="I31" s="35">
        <f t="shared" si="4"/>
        <v>22.677000000000007</v>
      </c>
      <c r="J31" s="37">
        <f t="shared" si="5"/>
        <v>0.32198841369909703</v>
      </c>
      <c r="K31" s="37">
        <f>I31/I63</f>
        <v>1.5078143440838037E-2</v>
      </c>
    </row>
    <row r="32" spans="1:11" x14ac:dyDescent="0.2">
      <c r="A32" s="69" t="s">
        <v>63</v>
      </c>
      <c r="B32" s="22">
        <v>149.386</v>
      </c>
      <c r="C32" s="22">
        <v>169.774</v>
      </c>
      <c r="D32" s="22">
        <v>191.249</v>
      </c>
      <c r="E32" s="22">
        <v>212.67099999999999</v>
      </c>
      <c r="F32" s="22">
        <v>232.28899999999999</v>
      </c>
      <c r="G32" s="22">
        <v>251.851</v>
      </c>
      <c r="H32" s="22">
        <v>271.41300000000001</v>
      </c>
      <c r="I32" s="35">
        <f>H32-B32</f>
        <v>122.02700000000002</v>
      </c>
      <c r="J32" s="37">
        <f>I32/B32</f>
        <v>0.81685700132542549</v>
      </c>
      <c r="K32" s="73" t="s">
        <v>27</v>
      </c>
    </row>
    <row r="33" spans="1:11" x14ac:dyDescent="0.2">
      <c r="A33" s="17"/>
      <c r="B33" s="22"/>
      <c r="C33" s="22"/>
      <c r="D33" s="22"/>
      <c r="E33" s="22"/>
      <c r="F33" s="22"/>
      <c r="G33" s="22"/>
      <c r="H33" s="22"/>
      <c r="I33" s="32"/>
      <c r="J33" s="19"/>
      <c r="K33" s="19"/>
    </row>
    <row r="34" spans="1:11" x14ac:dyDescent="0.2">
      <c r="A34" s="71" t="s">
        <v>64</v>
      </c>
      <c r="B34" s="36">
        <f t="shared" ref="B34:H34" si="6">SUM(B24,B25,B26,B27,B29,B30)</f>
        <v>1248.769</v>
      </c>
      <c r="C34" s="36">
        <f t="shared" si="6"/>
        <v>1373.884</v>
      </c>
      <c r="D34" s="36">
        <f t="shared" si="6"/>
        <v>1476.1370000000002</v>
      </c>
      <c r="E34" s="36">
        <f t="shared" si="6"/>
        <v>1553.5510000000002</v>
      </c>
      <c r="F34" s="36">
        <f t="shared" si="6"/>
        <v>1618.1109999999999</v>
      </c>
      <c r="G34" s="36">
        <f t="shared" si="6"/>
        <v>1668.6190000000001</v>
      </c>
      <c r="H34" s="36">
        <f t="shared" si="6"/>
        <v>1718.951</v>
      </c>
      <c r="I34" s="35">
        <f>H34-B34</f>
        <v>470.18200000000002</v>
      </c>
      <c r="J34" s="37">
        <f>I34/B34</f>
        <v>0.37651639334416537</v>
      </c>
      <c r="K34" s="37">
        <f>I34/I63</f>
        <v>0.31262828589761027</v>
      </c>
    </row>
    <row r="35" spans="1:11" x14ac:dyDescent="0.2">
      <c r="A35" s="71"/>
      <c r="B35" s="36"/>
      <c r="C35" s="36"/>
      <c r="D35" s="36"/>
      <c r="E35" s="36"/>
      <c r="F35" s="36"/>
      <c r="G35" s="36"/>
      <c r="H35" s="36"/>
      <c r="I35" s="35"/>
      <c r="J35" s="37"/>
      <c r="K35" s="37"/>
    </row>
    <row r="36" spans="1:11" x14ac:dyDescent="0.2">
      <c r="A36" s="69" t="s">
        <v>31</v>
      </c>
      <c r="B36" s="22">
        <v>559.61800000000005</v>
      </c>
      <c r="C36" s="22">
        <v>580.00599999999997</v>
      </c>
      <c r="D36" s="22">
        <v>593.59400000000005</v>
      </c>
      <c r="E36" s="22">
        <v>606.68799999999999</v>
      </c>
      <c r="F36" s="22">
        <v>618.17600000000004</v>
      </c>
      <c r="G36" s="22">
        <v>628.04700000000003</v>
      </c>
      <c r="H36" s="22">
        <v>657.49099999999999</v>
      </c>
      <c r="I36" s="24">
        <f>H36-B36</f>
        <v>97.872999999999934</v>
      </c>
      <c r="J36" s="25">
        <f>I36/B36</f>
        <v>0.17489251596624827</v>
      </c>
      <c r="K36" s="75" t="s">
        <v>27</v>
      </c>
    </row>
    <row r="37" spans="1:11" x14ac:dyDescent="0.2">
      <c r="A37" s="69" t="s">
        <v>32</v>
      </c>
      <c r="B37" s="22">
        <v>170.54900000000001</v>
      </c>
      <c r="C37" s="22">
        <v>175.9</v>
      </c>
      <c r="D37" s="22">
        <v>179.43700000000001</v>
      </c>
      <c r="E37" s="22">
        <v>183.25800000000001</v>
      </c>
      <c r="F37" s="22">
        <v>186.18</v>
      </c>
      <c r="G37" s="22">
        <v>189.57400000000001</v>
      </c>
      <c r="H37" s="22">
        <v>192.96799999999999</v>
      </c>
      <c r="I37" s="24">
        <f t="shared" ref="I37:I38" si="7">H37-B37</f>
        <v>22.418999999999983</v>
      </c>
      <c r="J37" s="25">
        <f t="shared" ref="J37:J38" si="8">I37/B37</f>
        <v>0.13145195808829124</v>
      </c>
      <c r="K37" s="75" t="s">
        <v>27</v>
      </c>
    </row>
    <row r="38" spans="1:11" x14ac:dyDescent="0.2">
      <c r="A38" s="69" t="s">
        <v>33</v>
      </c>
      <c r="B38" s="22">
        <v>309.04300000000001</v>
      </c>
      <c r="C38" s="22">
        <v>332.27300000000002</v>
      </c>
      <c r="D38" s="22">
        <v>346.517</v>
      </c>
      <c r="E38" s="22">
        <v>357.09399999999999</v>
      </c>
      <c r="F38" s="22">
        <v>363.50099999999998</v>
      </c>
      <c r="G38" s="22">
        <v>366.35199999999998</v>
      </c>
      <c r="H38" s="22">
        <v>369.20299999999997</v>
      </c>
      <c r="I38" s="24">
        <f t="shared" si="7"/>
        <v>60.159999999999968</v>
      </c>
      <c r="J38" s="25">
        <f t="shared" si="8"/>
        <v>0.19466546726507303</v>
      </c>
      <c r="K38" s="75" t="s">
        <v>27</v>
      </c>
    </row>
    <row r="39" spans="1:11" x14ac:dyDescent="0.2">
      <c r="A39" s="71"/>
      <c r="B39" s="36"/>
      <c r="C39" s="36"/>
      <c r="D39" s="36"/>
      <c r="E39" s="36"/>
      <c r="F39" s="36"/>
      <c r="G39" s="36"/>
      <c r="H39" s="36"/>
      <c r="I39" s="35"/>
      <c r="J39" s="37"/>
      <c r="K39" s="75"/>
    </row>
    <row r="40" spans="1:11" x14ac:dyDescent="0.2">
      <c r="A40" s="71" t="s">
        <v>34</v>
      </c>
      <c r="B40" s="36">
        <f t="shared" ref="B40:H40" si="9">SUM(B36:B38)</f>
        <v>1039.21</v>
      </c>
      <c r="C40" s="36">
        <f t="shared" si="9"/>
        <v>1088.1790000000001</v>
      </c>
      <c r="D40" s="36">
        <f t="shared" si="9"/>
        <v>1119.548</v>
      </c>
      <c r="E40" s="36">
        <f t="shared" si="9"/>
        <v>1147.04</v>
      </c>
      <c r="F40" s="36">
        <f t="shared" si="9"/>
        <v>1167.857</v>
      </c>
      <c r="G40" s="36">
        <f t="shared" si="9"/>
        <v>1183.973</v>
      </c>
      <c r="H40" s="36">
        <f t="shared" si="9"/>
        <v>1219.6619999999998</v>
      </c>
      <c r="I40" s="35">
        <f>SUM(H40-B40)</f>
        <v>180.45199999999977</v>
      </c>
      <c r="J40" s="37">
        <f>SUM(I40/B40)</f>
        <v>0.17364344069052431</v>
      </c>
      <c r="K40" s="75" t="s">
        <v>27</v>
      </c>
    </row>
    <row r="41" spans="1:11" ht="13.5" x14ac:dyDescent="0.25">
      <c r="A41" s="71" t="s">
        <v>35</v>
      </c>
      <c r="B41" s="36"/>
      <c r="C41" s="36"/>
      <c r="D41" s="36"/>
      <c r="E41" s="36"/>
      <c r="F41" s="36"/>
      <c r="G41" s="36"/>
      <c r="H41" s="36"/>
      <c r="I41" s="51"/>
      <c r="J41" s="52"/>
      <c r="K41" s="37"/>
    </row>
    <row r="42" spans="1:11" ht="13.5" x14ac:dyDescent="0.25">
      <c r="A42" s="71"/>
      <c r="B42" s="36"/>
      <c r="C42" s="36"/>
      <c r="D42" s="36"/>
      <c r="E42" s="36"/>
      <c r="F42" s="36"/>
      <c r="G42" s="36"/>
      <c r="H42" s="36"/>
      <c r="I42" s="51"/>
      <c r="J42" s="52"/>
      <c r="K42" s="37"/>
    </row>
    <row r="43" spans="1:11" x14ac:dyDescent="0.2">
      <c r="A43" s="17" t="s">
        <v>36</v>
      </c>
      <c r="B43" s="31">
        <v>26.911000000000001</v>
      </c>
      <c r="C43" s="31">
        <v>30.225999999999999</v>
      </c>
      <c r="D43" s="31">
        <v>34.029000000000003</v>
      </c>
      <c r="E43" s="31">
        <v>37.819000000000003</v>
      </c>
      <c r="F43" s="31">
        <v>41.273000000000003</v>
      </c>
      <c r="G43" s="31">
        <v>44.707000000000001</v>
      </c>
      <c r="H43" s="31">
        <v>48.140999999999998</v>
      </c>
      <c r="I43" s="35">
        <f>H43-B43</f>
        <v>21.229999999999997</v>
      </c>
      <c r="J43" s="37">
        <f>I43/B43</f>
        <v>0.7888967336776781</v>
      </c>
      <c r="K43" s="75" t="s">
        <v>27</v>
      </c>
    </row>
    <row r="44" spans="1:11" x14ac:dyDescent="0.2">
      <c r="A44" s="17" t="s">
        <v>37</v>
      </c>
      <c r="B44" s="31">
        <v>142.04400000000001</v>
      </c>
      <c r="C44" s="31">
        <v>161.483</v>
      </c>
      <c r="D44" s="31">
        <v>182.126</v>
      </c>
      <c r="E44" s="31">
        <v>202.73500000000001</v>
      </c>
      <c r="F44" s="31">
        <v>221.672</v>
      </c>
      <c r="G44" s="31">
        <v>240.578</v>
      </c>
      <c r="H44" s="31">
        <v>259.48399999999998</v>
      </c>
      <c r="I44" s="35">
        <f t="shared" ref="I44:I46" si="10">H44-B44</f>
        <v>117.43999999999997</v>
      </c>
      <c r="J44" s="37">
        <f t="shared" ref="J44:J46" si="11">I44/B44</f>
        <v>0.8267860662893185</v>
      </c>
      <c r="K44" s="75" t="s">
        <v>27</v>
      </c>
    </row>
    <row r="45" spans="1:11" x14ac:dyDescent="0.2">
      <c r="A45" s="77" t="s">
        <v>38</v>
      </c>
      <c r="B45" s="43">
        <v>107.675</v>
      </c>
      <c r="C45" s="43">
        <v>119.355</v>
      </c>
      <c r="D45" s="43">
        <v>129.40600000000001</v>
      </c>
      <c r="E45" s="43">
        <v>139.42400000000001</v>
      </c>
      <c r="F45" s="43">
        <v>147.44800000000001</v>
      </c>
      <c r="G45" s="43">
        <v>155.44200000000001</v>
      </c>
      <c r="H45" s="31">
        <v>163.43600000000001</v>
      </c>
      <c r="I45" s="35">
        <f t="shared" si="10"/>
        <v>55.76100000000001</v>
      </c>
      <c r="J45" s="37">
        <f t="shared" si="11"/>
        <v>0.51786394241931755</v>
      </c>
      <c r="K45" s="75" t="s">
        <v>27</v>
      </c>
    </row>
    <row r="46" spans="1:11" x14ac:dyDescent="0.2">
      <c r="A46" s="17" t="s">
        <v>39</v>
      </c>
      <c r="B46" s="31">
        <v>25.728000000000002</v>
      </c>
      <c r="C46" s="31">
        <v>27.16</v>
      </c>
      <c r="D46" s="31">
        <v>28.87</v>
      </c>
      <c r="E46" s="31">
        <v>30.57</v>
      </c>
      <c r="F46" s="31">
        <v>32.094999999999999</v>
      </c>
      <c r="G46" s="31">
        <v>33.61</v>
      </c>
      <c r="H46" s="31">
        <v>35.125</v>
      </c>
      <c r="I46" s="35">
        <f t="shared" si="10"/>
        <v>9.3969999999999985</v>
      </c>
      <c r="J46" s="37">
        <f t="shared" si="11"/>
        <v>0.3652440920398009</v>
      </c>
      <c r="K46" s="75" t="s">
        <v>27</v>
      </c>
    </row>
    <row r="47" spans="1:11" ht="13.5" x14ac:dyDescent="0.25">
      <c r="A47" s="71"/>
      <c r="B47" s="36"/>
      <c r="C47" s="36"/>
      <c r="D47" s="36"/>
      <c r="E47" s="36"/>
      <c r="F47" s="36"/>
      <c r="G47" s="36"/>
      <c r="H47" s="36"/>
      <c r="I47" s="51"/>
      <c r="J47" s="52"/>
      <c r="K47" s="75"/>
    </row>
    <row r="48" spans="1:11" x14ac:dyDescent="0.2">
      <c r="A48" s="71" t="s">
        <v>34</v>
      </c>
      <c r="B48" s="36">
        <f t="shared" ref="B48:H48" si="12">SUM(B43,B45,B46)</f>
        <v>160.31400000000002</v>
      </c>
      <c r="C48" s="36">
        <f t="shared" si="12"/>
        <v>176.74100000000001</v>
      </c>
      <c r="D48" s="36">
        <f t="shared" si="12"/>
        <v>192.30500000000001</v>
      </c>
      <c r="E48" s="36">
        <f t="shared" si="12"/>
        <v>207.81299999999999</v>
      </c>
      <c r="F48" s="36">
        <f t="shared" si="12"/>
        <v>220.816</v>
      </c>
      <c r="G48" s="36">
        <f t="shared" si="12"/>
        <v>233.75900000000001</v>
      </c>
      <c r="H48" s="36">
        <f t="shared" si="12"/>
        <v>246.702</v>
      </c>
      <c r="I48" s="35">
        <f>SUM(H48-B48)</f>
        <v>86.387999999999977</v>
      </c>
      <c r="J48" s="37">
        <f>SUM(I48/B48)</f>
        <v>0.53886747258505163</v>
      </c>
      <c r="K48" s="75" t="s">
        <v>27</v>
      </c>
    </row>
    <row r="49" spans="1:11" ht="13.5" x14ac:dyDescent="0.25">
      <c r="A49" s="71" t="s">
        <v>40</v>
      </c>
      <c r="B49" s="36"/>
      <c r="C49" s="36"/>
      <c r="D49" s="36"/>
      <c r="E49" s="36"/>
      <c r="F49" s="36"/>
      <c r="G49" s="36"/>
      <c r="H49" s="36"/>
      <c r="I49" s="51"/>
      <c r="J49" s="52"/>
      <c r="K49" s="37"/>
    </row>
    <row r="50" spans="1:11" ht="13.5" x14ac:dyDescent="0.25">
      <c r="A50" s="71"/>
      <c r="B50" s="36"/>
      <c r="C50" s="36"/>
      <c r="D50" s="36"/>
      <c r="E50" s="36"/>
      <c r="F50" s="36"/>
      <c r="G50" s="36"/>
      <c r="H50" s="36"/>
      <c r="I50" s="51"/>
      <c r="J50" s="52"/>
      <c r="K50" s="37"/>
    </row>
    <row r="51" spans="1:11" x14ac:dyDescent="0.2">
      <c r="A51" s="17" t="s">
        <v>41</v>
      </c>
      <c r="B51" s="31">
        <v>113.899</v>
      </c>
      <c r="C51" s="31">
        <v>125.149</v>
      </c>
      <c r="D51" s="31">
        <v>137.19900000000001</v>
      </c>
      <c r="E51" s="31">
        <v>148.749</v>
      </c>
      <c r="F51" s="31">
        <v>156.149</v>
      </c>
      <c r="G51" s="31">
        <v>163.34899999999999</v>
      </c>
      <c r="H51" s="31">
        <v>170.55</v>
      </c>
      <c r="I51" s="35">
        <f>H51-B51</f>
        <v>56.65100000000001</v>
      </c>
      <c r="J51" s="37">
        <f>I51/B51</f>
        <v>0.49737925706108049</v>
      </c>
      <c r="K51" s="75" t="s">
        <v>27</v>
      </c>
    </row>
    <row r="52" spans="1:11" x14ac:dyDescent="0.2">
      <c r="A52" s="17" t="s">
        <v>42</v>
      </c>
      <c r="B52" s="31">
        <v>14.53</v>
      </c>
      <c r="C52" s="31">
        <v>15.026</v>
      </c>
      <c r="D52" s="31">
        <v>15.446999999999999</v>
      </c>
      <c r="E52" s="31">
        <v>15.872</v>
      </c>
      <c r="F52" s="31">
        <v>16.251999999999999</v>
      </c>
      <c r="G52" s="31">
        <v>16.632000000000001</v>
      </c>
      <c r="H52" s="31">
        <v>17.012</v>
      </c>
      <c r="I52" s="35">
        <f t="shared" ref="I52:I54" si="13">H52-B52</f>
        <v>2.4820000000000011</v>
      </c>
      <c r="J52" s="37">
        <f t="shared" ref="J52:J54" si="14">I52/B52</f>
        <v>0.17081899518238136</v>
      </c>
      <c r="K52" s="75" t="s">
        <v>27</v>
      </c>
    </row>
    <row r="53" spans="1:11" x14ac:dyDescent="0.2">
      <c r="A53" s="17" t="s">
        <v>43</v>
      </c>
      <c r="B53" s="31">
        <v>69.658000000000001</v>
      </c>
      <c r="C53" s="31">
        <v>74.114000000000004</v>
      </c>
      <c r="D53" s="31">
        <v>78.709999999999994</v>
      </c>
      <c r="E53" s="31">
        <v>83.305999999999997</v>
      </c>
      <c r="F53" s="31">
        <v>88.162999999999997</v>
      </c>
      <c r="G53" s="31">
        <v>93.022000000000006</v>
      </c>
      <c r="H53" s="31">
        <v>97.881</v>
      </c>
      <c r="I53" s="35">
        <f t="shared" si="13"/>
        <v>28.222999999999999</v>
      </c>
      <c r="J53" s="37">
        <f t="shared" si="14"/>
        <v>0.40516523586666281</v>
      </c>
      <c r="K53" s="75" t="s">
        <v>27</v>
      </c>
    </row>
    <row r="54" spans="1:11" x14ac:dyDescent="0.2">
      <c r="A54" s="17" t="s">
        <v>44</v>
      </c>
      <c r="B54" s="31">
        <v>57.889000000000003</v>
      </c>
      <c r="C54" s="31">
        <v>62.688000000000002</v>
      </c>
      <c r="D54" s="31">
        <v>67.070999999999998</v>
      </c>
      <c r="E54" s="31">
        <v>71.203000000000003</v>
      </c>
      <c r="F54" s="31">
        <v>75.3</v>
      </c>
      <c r="G54" s="31">
        <v>79.064999999999998</v>
      </c>
      <c r="H54" s="31">
        <v>82.83</v>
      </c>
      <c r="I54" s="35">
        <f t="shared" si="13"/>
        <v>24.940999999999995</v>
      </c>
      <c r="J54" s="37">
        <f t="shared" si="14"/>
        <v>0.43084178341308355</v>
      </c>
      <c r="K54" s="75" t="s">
        <v>27</v>
      </c>
    </row>
    <row r="55" spans="1:11" x14ac:dyDescent="0.2">
      <c r="A55" s="71"/>
      <c r="B55" s="76"/>
      <c r="C55" s="76"/>
      <c r="D55" s="76"/>
      <c r="E55" s="76"/>
      <c r="F55" s="76"/>
      <c r="G55" s="76"/>
      <c r="H55" s="76"/>
      <c r="I55" s="35"/>
      <c r="J55" s="37"/>
      <c r="K55" s="75"/>
    </row>
    <row r="56" spans="1:11" x14ac:dyDescent="0.2">
      <c r="A56" s="71" t="s">
        <v>45</v>
      </c>
      <c r="B56" s="36">
        <f t="shared" ref="B56:H56" si="15">SUM(B51:B54)</f>
        <v>255.976</v>
      </c>
      <c r="C56" s="36">
        <f t="shared" si="15"/>
        <v>276.97700000000003</v>
      </c>
      <c r="D56" s="36">
        <f t="shared" si="15"/>
        <v>298.42700000000002</v>
      </c>
      <c r="E56" s="36">
        <f t="shared" si="15"/>
        <v>319.13</v>
      </c>
      <c r="F56" s="36">
        <f t="shared" si="15"/>
        <v>335.86400000000003</v>
      </c>
      <c r="G56" s="36">
        <f t="shared" si="15"/>
        <v>352.06799999999998</v>
      </c>
      <c r="H56" s="36">
        <f t="shared" si="15"/>
        <v>368.27299999999997</v>
      </c>
      <c r="I56" s="35">
        <f>SUM(H56-B56)</f>
        <v>112.29699999999997</v>
      </c>
      <c r="J56" s="37">
        <f>SUM(I56/B56)</f>
        <v>0.43870128449542134</v>
      </c>
      <c r="K56" s="75" t="s">
        <v>27</v>
      </c>
    </row>
    <row r="57" spans="1:11" x14ac:dyDescent="0.2">
      <c r="A57" s="71" t="s">
        <v>46</v>
      </c>
      <c r="B57" s="76"/>
      <c r="C57" s="76"/>
      <c r="D57" s="76"/>
      <c r="E57" s="76"/>
      <c r="F57" s="76"/>
      <c r="G57" s="76"/>
      <c r="H57" s="76"/>
      <c r="I57" s="35"/>
      <c r="J57" s="37"/>
      <c r="K57" s="75"/>
    </row>
    <row r="58" spans="1:11" ht="13.5" x14ac:dyDescent="0.25">
      <c r="A58" s="78"/>
      <c r="B58" s="76"/>
      <c r="C58" s="76"/>
      <c r="D58" s="76"/>
      <c r="E58" s="76"/>
      <c r="F58" s="76"/>
      <c r="G58" s="76"/>
      <c r="H58" s="76"/>
      <c r="I58" s="35"/>
      <c r="J58" s="37"/>
      <c r="K58" s="75"/>
    </row>
    <row r="59" spans="1:11" x14ac:dyDescent="0.2">
      <c r="A59" s="35" t="s">
        <v>47</v>
      </c>
      <c r="B59" s="36">
        <f t="shared" ref="B59:H59" si="16">SUM(B9+B10+B18+B19+B20+B24+B25+B26+B27+B32)</f>
        <v>2532.2049999999999</v>
      </c>
      <c r="C59" s="36">
        <f t="shared" si="16"/>
        <v>2703.3979999999997</v>
      </c>
      <c r="D59" s="36">
        <f t="shared" si="16"/>
        <v>2867.8740000000003</v>
      </c>
      <c r="E59" s="36">
        <f t="shared" si="16"/>
        <v>3004.7789999999995</v>
      </c>
      <c r="F59" s="36">
        <f t="shared" si="16"/>
        <v>3128.9639999999999</v>
      </c>
      <c r="G59" s="36">
        <f t="shared" si="16"/>
        <v>3246.2520000000004</v>
      </c>
      <c r="H59" s="36">
        <f t="shared" si="16"/>
        <v>3360.3690000000001</v>
      </c>
      <c r="I59" s="35">
        <f>SUM(H59-B59)</f>
        <v>828.16400000000021</v>
      </c>
      <c r="J59" s="37">
        <f>I59/B59</f>
        <v>0.32705250957169751</v>
      </c>
      <c r="K59" s="37">
        <f>I59/I63</f>
        <v>0.55065377186304143</v>
      </c>
    </row>
    <row r="60" spans="1:11" x14ac:dyDescent="0.2">
      <c r="A60" s="35"/>
      <c r="B60" s="36"/>
      <c r="C60" s="36"/>
      <c r="D60" s="36"/>
      <c r="E60" s="36"/>
      <c r="F60" s="36"/>
      <c r="G60" s="36"/>
      <c r="H60" s="36"/>
      <c r="I60" s="35"/>
      <c r="J60" s="37"/>
      <c r="K60" s="37"/>
    </row>
    <row r="61" spans="1:11" x14ac:dyDescent="0.2">
      <c r="A61" s="35" t="s">
        <v>48</v>
      </c>
      <c r="B61" s="36">
        <f t="shared" ref="B61:H61" si="17">SUM(B14+B17+B28+B29+B30)</f>
        <v>2408.6329999999998</v>
      </c>
      <c r="C61" s="36">
        <f t="shared" si="17"/>
        <v>2505.585</v>
      </c>
      <c r="D61" s="36">
        <f t="shared" si="17"/>
        <v>2590.56</v>
      </c>
      <c r="E61" s="36">
        <f t="shared" si="17"/>
        <v>2680.232</v>
      </c>
      <c r="F61" s="36">
        <f t="shared" si="17"/>
        <v>2763.4809999999998</v>
      </c>
      <c r="G61" s="36">
        <f t="shared" si="17"/>
        <v>2831.6919999999996</v>
      </c>
      <c r="H61" s="36">
        <f t="shared" si="17"/>
        <v>2901.6779999999999</v>
      </c>
      <c r="I61" s="35">
        <f>SUM(H61-B61)</f>
        <v>493.04500000000007</v>
      </c>
      <c r="J61" s="37">
        <f>I61/B61</f>
        <v>0.20469909695665553</v>
      </c>
      <c r="K61" s="37">
        <f>I61/I63</f>
        <v>0.32783010242924499</v>
      </c>
    </row>
    <row r="62" spans="1:11" s="16" customFormat="1" x14ac:dyDescent="0.2">
      <c r="A62" s="17"/>
      <c r="B62" s="31"/>
      <c r="C62" s="31"/>
      <c r="D62" s="31"/>
      <c r="E62" s="31"/>
      <c r="F62" s="31"/>
      <c r="G62" s="31"/>
      <c r="H62" s="31"/>
      <c r="I62" s="35"/>
      <c r="J62" s="33"/>
      <c r="K62" s="33"/>
    </row>
    <row r="63" spans="1:11" s="16" customFormat="1" x14ac:dyDescent="0.2">
      <c r="A63" s="54" t="s">
        <v>49</v>
      </c>
      <c r="B63" s="55">
        <f t="shared" ref="B63:H63" si="18">SUM(B8,B9,B10,B14,B17,B18,B19,B20,B24,B25,B26,B27,B29,B30)</f>
        <v>5372.0319999999992</v>
      </c>
      <c r="C63" s="55">
        <f t="shared" si="18"/>
        <v>5673.11</v>
      </c>
      <c r="D63" s="55">
        <f t="shared" si="18"/>
        <v>5955.9509999999991</v>
      </c>
      <c r="E63" s="55">
        <f t="shared" si="18"/>
        <v>6214.2939999999981</v>
      </c>
      <c r="F63" s="55">
        <f t="shared" si="18"/>
        <v>6453.0040000000008</v>
      </c>
      <c r="G63" s="55">
        <f t="shared" si="18"/>
        <v>6665.3300000000008</v>
      </c>
      <c r="H63" s="55">
        <f t="shared" si="18"/>
        <v>6875.9970000000012</v>
      </c>
      <c r="I63" s="54">
        <f>SUM(H63-B63)</f>
        <v>1503.965000000002</v>
      </c>
      <c r="J63" s="56">
        <f>SUM(I63/B63)</f>
        <v>0.27996203298863487</v>
      </c>
      <c r="K63" s="37">
        <f>SUM(I63/I63)</f>
        <v>1</v>
      </c>
    </row>
    <row r="64" spans="1:11" s="16" customFormat="1" x14ac:dyDescent="0.2">
      <c r="A64" s="17"/>
      <c r="B64" s="31"/>
      <c r="C64" s="31"/>
      <c r="D64" s="31"/>
      <c r="E64" s="31"/>
      <c r="F64" s="31"/>
      <c r="G64" s="31"/>
      <c r="H64" s="31"/>
      <c r="I64" s="35"/>
      <c r="J64" s="33"/>
      <c r="K64" s="33"/>
    </row>
    <row r="65" spans="1:11" s="53" customFormat="1" x14ac:dyDescent="0.2">
      <c r="A65" s="79" t="s">
        <v>50</v>
      </c>
      <c r="B65" s="55">
        <f t="shared" ref="B65:H65" si="19">SUM(B8,B9,B10,B14,B17,B18,B19,B20,B24,B25,B26,B27,B28,B29,B30,B32,B36,B37,B38,B43,B45,B46,B51,B52,B53,B54)</f>
        <v>7068.5680000000002</v>
      </c>
      <c r="C65" s="55">
        <f t="shared" si="19"/>
        <v>7480.3809999999994</v>
      </c>
      <c r="D65" s="55">
        <f t="shared" si="19"/>
        <v>7855.829999999999</v>
      </c>
      <c r="E65" s="55">
        <f t="shared" si="19"/>
        <v>8201.1479999999974</v>
      </c>
      <c r="F65" s="55">
        <f t="shared" si="19"/>
        <v>8510.8800000000028</v>
      </c>
      <c r="G65" s="55">
        <f t="shared" si="19"/>
        <v>8788.4310000000023</v>
      </c>
      <c r="H65" s="80">
        <f t="shared" si="19"/>
        <v>9083.8970000000008</v>
      </c>
      <c r="I65" s="59">
        <f>SUM(H65-B65)</f>
        <v>2015.3290000000006</v>
      </c>
      <c r="J65" s="60">
        <f>I65/B65</f>
        <v>0.28511135494487716</v>
      </c>
      <c r="K65" s="61"/>
    </row>
    <row r="66" spans="1:11" s="53" customFormat="1" x14ac:dyDescent="0.2">
      <c r="A66" s="66" t="s">
        <v>51</v>
      </c>
      <c r="I66" s="62"/>
      <c r="J66" s="63"/>
    </row>
    <row r="67" spans="1:11" s="53" customFormat="1" x14ac:dyDescent="0.2">
      <c r="A67" s="66" t="s">
        <v>65</v>
      </c>
      <c r="I67" s="62"/>
      <c r="J67" s="63"/>
    </row>
    <row r="68" spans="1:11" x14ac:dyDescent="0.2">
      <c r="A68" s="66" t="s">
        <v>78</v>
      </c>
      <c r="I68" s="50"/>
    </row>
    <row r="69" spans="1:11" s="53" customFormat="1" x14ac:dyDescent="0.2">
      <c r="A69" s="66" t="s">
        <v>66</v>
      </c>
      <c r="I69" s="62"/>
      <c r="J69" s="63"/>
    </row>
    <row r="70" spans="1:11" s="53" customFormat="1" x14ac:dyDescent="0.2">
      <c r="A70" s="53" t="s">
        <v>53</v>
      </c>
      <c r="I70" s="62"/>
      <c r="J70" s="63"/>
    </row>
    <row r="71" spans="1:11" s="53" customFormat="1" x14ac:dyDescent="0.2">
      <c r="A71" s="53" t="s">
        <v>54</v>
      </c>
      <c r="I71" s="62"/>
      <c r="J71" s="63"/>
    </row>
    <row r="72" spans="1:11" s="53" customFormat="1" x14ac:dyDescent="0.2">
      <c r="A72" s="66" t="s">
        <v>55</v>
      </c>
      <c r="B72" s="30"/>
      <c r="C72" s="30"/>
      <c r="D72" s="30"/>
      <c r="E72" s="30"/>
      <c r="F72" s="30"/>
      <c r="G72" s="30"/>
      <c r="H72" s="30"/>
      <c r="I72" s="30"/>
      <c r="J72" s="63"/>
    </row>
    <row r="73" spans="1:11" s="53" customFormat="1" x14ac:dyDescent="0.2">
      <c r="B73" s="30"/>
      <c r="C73" s="30"/>
      <c r="D73" s="30"/>
      <c r="E73" s="30"/>
      <c r="F73" s="30"/>
      <c r="G73" s="30"/>
      <c r="H73" s="30"/>
      <c r="I73" s="30"/>
      <c r="J73" s="63"/>
    </row>
    <row r="74" spans="1:11" s="53" customFormat="1" x14ac:dyDescent="0.2">
      <c r="A74" s="66"/>
      <c r="I74" s="62"/>
      <c r="J74" s="63"/>
    </row>
    <row r="75" spans="1:11" x14ac:dyDescent="0.2">
      <c r="A75" s="53"/>
      <c r="B75" s="64"/>
      <c r="C75" s="64"/>
      <c r="D75" s="64"/>
      <c r="E75" s="64"/>
      <c r="F75" s="64"/>
      <c r="G75" s="64"/>
      <c r="H75" s="64"/>
      <c r="I75" s="62"/>
      <c r="J75" s="63"/>
      <c r="K75" s="53"/>
    </row>
    <row r="76" spans="1:11" x14ac:dyDescent="0.2">
      <c r="A76" s="66"/>
      <c r="B76" s="53"/>
      <c r="C76" s="53"/>
      <c r="D76" s="53"/>
      <c r="E76" s="53"/>
      <c r="F76" s="53"/>
      <c r="G76" s="53"/>
      <c r="H76" s="53"/>
      <c r="I76" s="81"/>
      <c r="J76" s="53"/>
      <c r="K76" s="53"/>
    </row>
    <row r="77" spans="1:11" x14ac:dyDescent="0.2">
      <c r="A77" s="53"/>
      <c r="I77" s="50"/>
    </row>
    <row r="79" spans="1:11" x14ac:dyDescent="0.2">
      <c r="A79" s="2"/>
    </row>
  </sheetData>
  <mergeCells count="2">
    <mergeCell ref="I2:J4"/>
    <mergeCell ref="I5:J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abSelected="1" topLeftCell="A34" workbookViewId="0">
      <selection activeCell="A74" sqref="A74"/>
    </sheetView>
  </sheetViews>
  <sheetFormatPr defaultRowHeight="12.75" x14ac:dyDescent="0.2"/>
  <cols>
    <col min="1" max="1" width="29.7109375" style="1" customWidth="1"/>
    <col min="2" max="7" width="8.85546875" style="1" customWidth="1"/>
    <col min="8" max="8" width="8.5703125" style="1" customWidth="1"/>
    <col min="9" max="9" width="9.140625" style="50"/>
    <col min="10" max="10" width="9.85546875" style="1" customWidth="1"/>
    <col min="11" max="11" width="13.7109375" style="1" customWidth="1"/>
    <col min="12" max="189" width="9.140625" style="1"/>
    <col min="190" max="190" width="11" style="1" customWidth="1"/>
    <col min="191" max="191" width="0.5703125" style="1" customWidth="1"/>
    <col min="192" max="192" width="26.28515625" style="1" customWidth="1"/>
    <col min="193" max="198" width="0" style="1" hidden="1" customWidth="1"/>
    <col min="199" max="199" width="0.140625" style="1" customWidth="1"/>
    <col min="200" max="205" width="8.85546875" style="1" customWidth="1"/>
    <col min="206" max="206" width="8.5703125" style="1" customWidth="1"/>
    <col min="207" max="207" width="9.140625" style="1"/>
    <col min="208" max="208" width="9.85546875" style="1" customWidth="1"/>
    <col min="209" max="209" width="13.7109375" style="1" customWidth="1"/>
    <col min="210" max="210" width="12" style="1" customWidth="1"/>
    <col min="211" max="211" width="9.140625" style="1"/>
    <col min="212" max="212" width="19.140625" style="1" bestFit="1" customWidth="1"/>
    <col min="213" max="213" width="13.85546875" style="1" bestFit="1" customWidth="1"/>
    <col min="214" max="214" width="11.7109375" style="1" customWidth="1"/>
    <col min="215" max="215" width="26.28515625" style="1" customWidth="1"/>
    <col min="216" max="224" width="10.7109375" style="1" customWidth="1"/>
    <col min="225" max="445" width="9.140625" style="1"/>
    <col min="446" max="446" width="11" style="1" customWidth="1"/>
    <col min="447" max="447" width="0.5703125" style="1" customWidth="1"/>
    <col min="448" max="448" width="26.28515625" style="1" customWidth="1"/>
    <col min="449" max="454" width="0" style="1" hidden="1" customWidth="1"/>
    <col min="455" max="455" width="0.140625" style="1" customWidth="1"/>
    <col min="456" max="461" width="8.85546875" style="1" customWidth="1"/>
    <col min="462" max="462" width="8.5703125" style="1" customWidth="1"/>
    <col min="463" max="463" width="9.140625" style="1"/>
    <col min="464" max="464" width="9.85546875" style="1" customWidth="1"/>
    <col min="465" max="465" width="13.7109375" style="1" customWidth="1"/>
    <col min="466" max="466" width="12" style="1" customWidth="1"/>
    <col min="467" max="467" width="9.140625" style="1"/>
    <col min="468" max="468" width="19.140625" style="1" bestFit="1" customWidth="1"/>
    <col min="469" max="469" width="13.85546875" style="1" bestFit="1" customWidth="1"/>
    <col min="470" max="470" width="11.7109375" style="1" customWidth="1"/>
    <col min="471" max="471" width="26.28515625" style="1" customWidth="1"/>
    <col min="472" max="480" width="10.7109375" style="1" customWidth="1"/>
    <col min="481" max="701" width="9.140625" style="1"/>
    <col min="702" max="702" width="11" style="1" customWidth="1"/>
    <col min="703" max="703" width="0.5703125" style="1" customWidth="1"/>
    <col min="704" max="704" width="26.28515625" style="1" customWidth="1"/>
    <col min="705" max="710" width="0" style="1" hidden="1" customWidth="1"/>
    <col min="711" max="711" width="0.140625" style="1" customWidth="1"/>
    <col min="712" max="717" width="8.85546875" style="1" customWidth="1"/>
    <col min="718" max="718" width="8.5703125" style="1" customWidth="1"/>
    <col min="719" max="719" width="9.140625" style="1"/>
    <col min="720" max="720" width="9.85546875" style="1" customWidth="1"/>
    <col min="721" max="721" width="13.7109375" style="1" customWidth="1"/>
    <col min="722" max="722" width="12" style="1" customWidth="1"/>
    <col min="723" max="723" width="9.140625" style="1"/>
    <col min="724" max="724" width="19.140625" style="1" bestFit="1" customWidth="1"/>
    <col min="725" max="725" width="13.85546875" style="1" bestFit="1" customWidth="1"/>
    <col min="726" max="726" width="11.7109375" style="1" customWidth="1"/>
    <col min="727" max="727" width="26.28515625" style="1" customWidth="1"/>
    <col min="728" max="736" width="10.7109375" style="1" customWidth="1"/>
    <col min="737" max="957" width="9.140625" style="1"/>
    <col min="958" max="958" width="11" style="1" customWidth="1"/>
    <col min="959" max="959" width="0.5703125" style="1" customWidth="1"/>
    <col min="960" max="960" width="26.28515625" style="1" customWidth="1"/>
    <col min="961" max="966" width="0" style="1" hidden="1" customWidth="1"/>
    <col min="967" max="967" width="0.140625" style="1" customWidth="1"/>
    <col min="968" max="973" width="8.85546875" style="1" customWidth="1"/>
    <col min="974" max="974" width="8.5703125" style="1" customWidth="1"/>
    <col min="975" max="975" width="9.140625" style="1"/>
    <col min="976" max="976" width="9.85546875" style="1" customWidth="1"/>
    <col min="977" max="977" width="13.7109375" style="1" customWidth="1"/>
    <col min="978" max="978" width="12" style="1" customWidth="1"/>
    <col min="979" max="979" width="9.140625" style="1"/>
    <col min="980" max="980" width="19.140625" style="1" bestFit="1" customWidth="1"/>
    <col min="981" max="981" width="13.85546875" style="1" bestFit="1" customWidth="1"/>
    <col min="982" max="982" width="11.7109375" style="1" customWidth="1"/>
    <col min="983" max="983" width="26.28515625" style="1" customWidth="1"/>
    <col min="984" max="992" width="10.7109375" style="1" customWidth="1"/>
    <col min="993" max="1213" width="9.140625" style="1"/>
    <col min="1214" max="1214" width="11" style="1" customWidth="1"/>
    <col min="1215" max="1215" width="0.5703125" style="1" customWidth="1"/>
    <col min="1216" max="1216" width="26.28515625" style="1" customWidth="1"/>
    <col min="1217" max="1222" width="0" style="1" hidden="1" customWidth="1"/>
    <col min="1223" max="1223" width="0.140625" style="1" customWidth="1"/>
    <col min="1224" max="1229" width="8.85546875" style="1" customWidth="1"/>
    <col min="1230" max="1230" width="8.5703125" style="1" customWidth="1"/>
    <col min="1231" max="1231" width="9.140625" style="1"/>
    <col min="1232" max="1232" width="9.85546875" style="1" customWidth="1"/>
    <col min="1233" max="1233" width="13.7109375" style="1" customWidth="1"/>
    <col min="1234" max="1234" width="12" style="1" customWidth="1"/>
    <col min="1235" max="1235" width="9.140625" style="1"/>
    <col min="1236" max="1236" width="19.140625" style="1" bestFit="1" customWidth="1"/>
    <col min="1237" max="1237" width="13.85546875" style="1" bestFit="1" customWidth="1"/>
    <col min="1238" max="1238" width="11.7109375" style="1" customWidth="1"/>
    <col min="1239" max="1239" width="26.28515625" style="1" customWidth="1"/>
    <col min="1240" max="1248" width="10.7109375" style="1" customWidth="1"/>
    <col min="1249" max="1469" width="9.140625" style="1"/>
    <col min="1470" max="1470" width="11" style="1" customWidth="1"/>
    <col min="1471" max="1471" width="0.5703125" style="1" customWidth="1"/>
    <col min="1472" max="1472" width="26.28515625" style="1" customWidth="1"/>
    <col min="1473" max="1478" width="0" style="1" hidden="1" customWidth="1"/>
    <col min="1479" max="1479" width="0.140625" style="1" customWidth="1"/>
    <col min="1480" max="1485" width="8.85546875" style="1" customWidth="1"/>
    <col min="1486" max="1486" width="8.5703125" style="1" customWidth="1"/>
    <col min="1487" max="1487" width="9.140625" style="1"/>
    <col min="1488" max="1488" width="9.85546875" style="1" customWidth="1"/>
    <col min="1489" max="1489" width="13.7109375" style="1" customWidth="1"/>
    <col min="1490" max="1490" width="12" style="1" customWidth="1"/>
    <col min="1491" max="1491" width="9.140625" style="1"/>
    <col min="1492" max="1492" width="19.140625" style="1" bestFit="1" customWidth="1"/>
    <col min="1493" max="1493" width="13.85546875" style="1" bestFit="1" customWidth="1"/>
    <col min="1494" max="1494" width="11.7109375" style="1" customWidth="1"/>
    <col min="1495" max="1495" width="26.28515625" style="1" customWidth="1"/>
    <col min="1496" max="1504" width="10.7109375" style="1" customWidth="1"/>
    <col min="1505" max="1725" width="9.140625" style="1"/>
    <col min="1726" max="1726" width="11" style="1" customWidth="1"/>
    <col min="1727" max="1727" width="0.5703125" style="1" customWidth="1"/>
    <col min="1728" max="1728" width="26.28515625" style="1" customWidth="1"/>
    <col min="1729" max="1734" width="0" style="1" hidden="1" customWidth="1"/>
    <col min="1735" max="1735" width="0.140625" style="1" customWidth="1"/>
    <col min="1736" max="1741" width="8.85546875" style="1" customWidth="1"/>
    <col min="1742" max="1742" width="8.5703125" style="1" customWidth="1"/>
    <col min="1743" max="1743" width="9.140625" style="1"/>
    <col min="1744" max="1744" width="9.85546875" style="1" customWidth="1"/>
    <col min="1745" max="1745" width="13.7109375" style="1" customWidth="1"/>
    <col min="1746" max="1746" width="12" style="1" customWidth="1"/>
    <col min="1747" max="1747" width="9.140625" style="1"/>
    <col min="1748" max="1748" width="19.140625" style="1" bestFit="1" customWidth="1"/>
    <col min="1749" max="1749" width="13.85546875" style="1" bestFit="1" customWidth="1"/>
    <col min="1750" max="1750" width="11.7109375" style="1" customWidth="1"/>
    <col min="1751" max="1751" width="26.28515625" style="1" customWidth="1"/>
    <col min="1752" max="1760" width="10.7109375" style="1" customWidth="1"/>
    <col min="1761" max="1981" width="9.140625" style="1"/>
    <col min="1982" max="1982" width="11" style="1" customWidth="1"/>
    <col min="1983" max="1983" width="0.5703125" style="1" customWidth="1"/>
    <col min="1984" max="1984" width="26.28515625" style="1" customWidth="1"/>
    <col min="1985" max="1990" width="0" style="1" hidden="1" customWidth="1"/>
    <col min="1991" max="1991" width="0.140625" style="1" customWidth="1"/>
    <col min="1992" max="1997" width="8.85546875" style="1" customWidth="1"/>
    <col min="1998" max="1998" width="8.5703125" style="1" customWidth="1"/>
    <col min="1999" max="1999" width="9.140625" style="1"/>
    <col min="2000" max="2000" width="9.85546875" style="1" customWidth="1"/>
    <col min="2001" max="2001" width="13.7109375" style="1" customWidth="1"/>
    <col min="2002" max="2002" width="12" style="1" customWidth="1"/>
    <col min="2003" max="2003" width="9.140625" style="1"/>
    <col min="2004" max="2004" width="19.140625" style="1" bestFit="1" customWidth="1"/>
    <col min="2005" max="2005" width="13.85546875" style="1" bestFit="1" customWidth="1"/>
    <col min="2006" max="2006" width="11.7109375" style="1" customWidth="1"/>
    <col min="2007" max="2007" width="26.28515625" style="1" customWidth="1"/>
    <col min="2008" max="2016" width="10.7109375" style="1" customWidth="1"/>
    <col min="2017" max="2237" width="9.140625" style="1"/>
    <col min="2238" max="2238" width="11" style="1" customWidth="1"/>
    <col min="2239" max="2239" width="0.5703125" style="1" customWidth="1"/>
    <col min="2240" max="2240" width="26.28515625" style="1" customWidth="1"/>
    <col min="2241" max="2246" width="0" style="1" hidden="1" customWidth="1"/>
    <col min="2247" max="2247" width="0.140625" style="1" customWidth="1"/>
    <col min="2248" max="2253" width="8.85546875" style="1" customWidth="1"/>
    <col min="2254" max="2254" width="8.5703125" style="1" customWidth="1"/>
    <col min="2255" max="2255" width="9.140625" style="1"/>
    <col min="2256" max="2256" width="9.85546875" style="1" customWidth="1"/>
    <col min="2257" max="2257" width="13.7109375" style="1" customWidth="1"/>
    <col min="2258" max="2258" width="12" style="1" customWidth="1"/>
    <col min="2259" max="2259" width="9.140625" style="1"/>
    <col min="2260" max="2260" width="19.140625" style="1" bestFit="1" customWidth="1"/>
    <col min="2261" max="2261" width="13.85546875" style="1" bestFit="1" customWidth="1"/>
    <col min="2262" max="2262" width="11.7109375" style="1" customWidth="1"/>
    <col min="2263" max="2263" width="26.28515625" style="1" customWidth="1"/>
    <col min="2264" max="2272" width="10.7109375" style="1" customWidth="1"/>
    <col min="2273" max="2493" width="9.140625" style="1"/>
    <col min="2494" max="2494" width="11" style="1" customWidth="1"/>
    <col min="2495" max="2495" width="0.5703125" style="1" customWidth="1"/>
    <col min="2496" max="2496" width="26.28515625" style="1" customWidth="1"/>
    <col min="2497" max="2502" width="0" style="1" hidden="1" customWidth="1"/>
    <col min="2503" max="2503" width="0.140625" style="1" customWidth="1"/>
    <col min="2504" max="2509" width="8.85546875" style="1" customWidth="1"/>
    <col min="2510" max="2510" width="8.5703125" style="1" customWidth="1"/>
    <col min="2511" max="2511" width="9.140625" style="1"/>
    <col min="2512" max="2512" width="9.85546875" style="1" customWidth="1"/>
    <col min="2513" max="2513" width="13.7109375" style="1" customWidth="1"/>
    <col min="2514" max="2514" width="12" style="1" customWidth="1"/>
    <col min="2515" max="2515" width="9.140625" style="1"/>
    <col min="2516" max="2516" width="19.140625" style="1" bestFit="1" customWidth="1"/>
    <col min="2517" max="2517" width="13.85546875" style="1" bestFit="1" customWidth="1"/>
    <col min="2518" max="2518" width="11.7109375" style="1" customWidth="1"/>
    <col min="2519" max="2519" width="26.28515625" style="1" customWidth="1"/>
    <col min="2520" max="2528" width="10.7109375" style="1" customWidth="1"/>
    <col min="2529" max="2749" width="9.140625" style="1"/>
    <col min="2750" max="2750" width="11" style="1" customWidth="1"/>
    <col min="2751" max="2751" width="0.5703125" style="1" customWidth="1"/>
    <col min="2752" max="2752" width="26.28515625" style="1" customWidth="1"/>
    <col min="2753" max="2758" width="0" style="1" hidden="1" customWidth="1"/>
    <col min="2759" max="2759" width="0.140625" style="1" customWidth="1"/>
    <col min="2760" max="2765" width="8.85546875" style="1" customWidth="1"/>
    <col min="2766" max="2766" width="8.5703125" style="1" customWidth="1"/>
    <col min="2767" max="2767" width="9.140625" style="1"/>
    <col min="2768" max="2768" width="9.85546875" style="1" customWidth="1"/>
    <col min="2769" max="2769" width="13.7109375" style="1" customWidth="1"/>
    <col min="2770" max="2770" width="12" style="1" customWidth="1"/>
    <col min="2771" max="2771" width="9.140625" style="1"/>
    <col min="2772" max="2772" width="19.140625" style="1" bestFit="1" customWidth="1"/>
    <col min="2773" max="2773" width="13.85546875" style="1" bestFit="1" customWidth="1"/>
    <col min="2774" max="2774" width="11.7109375" style="1" customWidth="1"/>
    <col min="2775" max="2775" width="26.28515625" style="1" customWidth="1"/>
    <col min="2776" max="2784" width="10.7109375" style="1" customWidth="1"/>
    <col min="2785" max="3005" width="9.140625" style="1"/>
    <col min="3006" max="3006" width="11" style="1" customWidth="1"/>
    <col min="3007" max="3007" width="0.5703125" style="1" customWidth="1"/>
    <col min="3008" max="3008" width="26.28515625" style="1" customWidth="1"/>
    <col min="3009" max="3014" width="0" style="1" hidden="1" customWidth="1"/>
    <col min="3015" max="3015" width="0.140625" style="1" customWidth="1"/>
    <col min="3016" max="3021" width="8.85546875" style="1" customWidth="1"/>
    <col min="3022" max="3022" width="8.5703125" style="1" customWidth="1"/>
    <col min="3023" max="3023" width="9.140625" style="1"/>
    <col min="3024" max="3024" width="9.85546875" style="1" customWidth="1"/>
    <col min="3025" max="3025" width="13.7109375" style="1" customWidth="1"/>
    <col min="3026" max="3026" width="12" style="1" customWidth="1"/>
    <col min="3027" max="3027" width="9.140625" style="1"/>
    <col min="3028" max="3028" width="19.140625" style="1" bestFit="1" customWidth="1"/>
    <col min="3029" max="3029" width="13.85546875" style="1" bestFit="1" customWidth="1"/>
    <col min="3030" max="3030" width="11.7109375" style="1" customWidth="1"/>
    <col min="3031" max="3031" width="26.28515625" style="1" customWidth="1"/>
    <col min="3032" max="3040" width="10.7109375" style="1" customWidth="1"/>
    <col min="3041" max="3261" width="9.140625" style="1"/>
    <col min="3262" max="3262" width="11" style="1" customWidth="1"/>
    <col min="3263" max="3263" width="0.5703125" style="1" customWidth="1"/>
    <col min="3264" max="3264" width="26.28515625" style="1" customWidth="1"/>
    <col min="3265" max="3270" width="0" style="1" hidden="1" customWidth="1"/>
    <col min="3271" max="3271" width="0.140625" style="1" customWidth="1"/>
    <col min="3272" max="3277" width="8.85546875" style="1" customWidth="1"/>
    <col min="3278" max="3278" width="8.5703125" style="1" customWidth="1"/>
    <col min="3279" max="3279" width="9.140625" style="1"/>
    <col min="3280" max="3280" width="9.85546875" style="1" customWidth="1"/>
    <col min="3281" max="3281" width="13.7109375" style="1" customWidth="1"/>
    <col min="3282" max="3282" width="12" style="1" customWidth="1"/>
    <col min="3283" max="3283" width="9.140625" style="1"/>
    <col min="3284" max="3284" width="19.140625" style="1" bestFit="1" customWidth="1"/>
    <col min="3285" max="3285" width="13.85546875" style="1" bestFit="1" customWidth="1"/>
    <col min="3286" max="3286" width="11.7109375" style="1" customWidth="1"/>
    <col min="3287" max="3287" width="26.28515625" style="1" customWidth="1"/>
    <col min="3288" max="3296" width="10.7109375" style="1" customWidth="1"/>
    <col min="3297" max="3517" width="9.140625" style="1"/>
    <col min="3518" max="3518" width="11" style="1" customWidth="1"/>
    <col min="3519" max="3519" width="0.5703125" style="1" customWidth="1"/>
    <col min="3520" max="3520" width="26.28515625" style="1" customWidth="1"/>
    <col min="3521" max="3526" width="0" style="1" hidden="1" customWidth="1"/>
    <col min="3527" max="3527" width="0.140625" style="1" customWidth="1"/>
    <col min="3528" max="3533" width="8.85546875" style="1" customWidth="1"/>
    <col min="3534" max="3534" width="8.5703125" style="1" customWidth="1"/>
    <col min="3535" max="3535" width="9.140625" style="1"/>
    <col min="3536" max="3536" width="9.85546875" style="1" customWidth="1"/>
    <col min="3537" max="3537" width="13.7109375" style="1" customWidth="1"/>
    <col min="3538" max="3538" width="12" style="1" customWidth="1"/>
    <col min="3539" max="3539" width="9.140625" style="1"/>
    <col min="3540" max="3540" width="19.140625" style="1" bestFit="1" customWidth="1"/>
    <col min="3541" max="3541" width="13.85546875" style="1" bestFit="1" customWidth="1"/>
    <col min="3542" max="3542" width="11.7109375" style="1" customWidth="1"/>
    <col min="3543" max="3543" width="26.28515625" style="1" customWidth="1"/>
    <col min="3544" max="3552" width="10.7109375" style="1" customWidth="1"/>
    <col min="3553" max="3773" width="9.140625" style="1"/>
    <col min="3774" max="3774" width="11" style="1" customWidth="1"/>
    <col min="3775" max="3775" width="0.5703125" style="1" customWidth="1"/>
    <col min="3776" max="3776" width="26.28515625" style="1" customWidth="1"/>
    <col min="3777" max="3782" width="0" style="1" hidden="1" customWidth="1"/>
    <col min="3783" max="3783" width="0.140625" style="1" customWidth="1"/>
    <col min="3784" max="3789" width="8.85546875" style="1" customWidth="1"/>
    <col min="3790" max="3790" width="8.5703125" style="1" customWidth="1"/>
    <col min="3791" max="3791" width="9.140625" style="1"/>
    <col min="3792" max="3792" width="9.85546875" style="1" customWidth="1"/>
    <col min="3793" max="3793" width="13.7109375" style="1" customWidth="1"/>
    <col min="3794" max="3794" width="12" style="1" customWidth="1"/>
    <col min="3795" max="3795" width="9.140625" style="1"/>
    <col min="3796" max="3796" width="19.140625" style="1" bestFit="1" customWidth="1"/>
    <col min="3797" max="3797" width="13.85546875" style="1" bestFit="1" customWidth="1"/>
    <col min="3798" max="3798" width="11.7109375" style="1" customWidth="1"/>
    <col min="3799" max="3799" width="26.28515625" style="1" customWidth="1"/>
    <col min="3800" max="3808" width="10.7109375" style="1" customWidth="1"/>
    <col min="3809" max="4029" width="9.140625" style="1"/>
    <col min="4030" max="4030" width="11" style="1" customWidth="1"/>
    <col min="4031" max="4031" width="0.5703125" style="1" customWidth="1"/>
    <col min="4032" max="4032" width="26.28515625" style="1" customWidth="1"/>
    <col min="4033" max="4038" width="0" style="1" hidden="1" customWidth="1"/>
    <col min="4039" max="4039" width="0.140625" style="1" customWidth="1"/>
    <col min="4040" max="4045" width="8.85546875" style="1" customWidth="1"/>
    <col min="4046" max="4046" width="8.5703125" style="1" customWidth="1"/>
    <col min="4047" max="4047" width="9.140625" style="1"/>
    <col min="4048" max="4048" width="9.85546875" style="1" customWidth="1"/>
    <col min="4049" max="4049" width="13.7109375" style="1" customWidth="1"/>
    <col min="4050" max="4050" width="12" style="1" customWidth="1"/>
    <col min="4051" max="4051" width="9.140625" style="1"/>
    <col min="4052" max="4052" width="19.140625" style="1" bestFit="1" customWidth="1"/>
    <col min="4053" max="4053" width="13.85546875" style="1" bestFit="1" customWidth="1"/>
    <col min="4054" max="4054" width="11.7109375" style="1" customWidth="1"/>
    <col min="4055" max="4055" width="26.28515625" style="1" customWidth="1"/>
    <col min="4056" max="4064" width="10.7109375" style="1" customWidth="1"/>
    <col min="4065" max="4285" width="9.140625" style="1"/>
    <col min="4286" max="4286" width="11" style="1" customWidth="1"/>
    <col min="4287" max="4287" width="0.5703125" style="1" customWidth="1"/>
    <col min="4288" max="4288" width="26.28515625" style="1" customWidth="1"/>
    <col min="4289" max="4294" width="0" style="1" hidden="1" customWidth="1"/>
    <col min="4295" max="4295" width="0.140625" style="1" customWidth="1"/>
    <col min="4296" max="4301" width="8.85546875" style="1" customWidth="1"/>
    <col min="4302" max="4302" width="8.5703125" style="1" customWidth="1"/>
    <col min="4303" max="4303" width="9.140625" style="1"/>
    <col min="4304" max="4304" width="9.85546875" style="1" customWidth="1"/>
    <col min="4305" max="4305" width="13.7109375" style="1" customWidth="1"/>
    <col min="4306" max="4306" width="12" style="1" customWidth="1"/>
    <col min="4307" max="4307" width="9.140625" style="1"/>
    <col min="4308" max="4308" width="19.140625" style="1" bestFit="1" customWidth="1"/>
    <col min="4309" max="4309" width="13.85546875" style="1" bestFit="1" customWidth="1"/>
    <col min="4310" max="4310" width="11.7109375" style="1" customWidth="1"/>
    <col min="4311" max="4311" width="26.28515625" style="1" customWidth="1"/>
    <col min="4312" max="4320" width="10.7109375" style="1" customWidth="1"/>
    <col min="4321" max="4541" width="9.140625" style="1"/>
    <col min="4542" max="4542" width="11" style="1" customWidth="1"/>
    <col min="4543" max="4543" width="0.5703125" style="1" customWidth="1"/>
    <col min="4544" max="4544" width="26.28515625" style="1" customWidth="1"/>
    <col min="4545" max="4550" width="0" style="1" hidden="1" customWidth="1"/>
    <col min="4551" max="4551" width="0.140625" style="1" customWidth="1"/>
    <col min="4552" max="4557" width="8.85546875" style="1" customWidth="1"/>
    <col min="4558" max="4558" width="8.5703125" style="1" customWidth="1"/>
    <col min="4559" max="4559" width="9.140625" style="1"/>
    <col min="4560" max="4560" width="9.85546875" style="1" customWidth="1"/>
    <col min="4561" max="4561" width="13.7109375" style="1" customWidth="1"/>
    <col min="4562" max="4562" width="12" style="1" customWidth="1"/>
    <col min="4563" max="4563" width="9.140625" style="1"/>
    <col min="4564" max="4564" width="19.140625" style="1" bestFit="1" customWidth="1"/>
    <col min="4565" max="4565" width="13.85546875" style="1" bestFit="1" customWidth="1"/>
    <col min="4566" max="4566" width="11.7109375" style="1" customWidth="1"/>
    <col min="4567" max="4567" width="26.28515625" style="1" customWidth="1"/>
    <col min="4568" max="4576" width="10.7109375" style="1" customWidth="1"/>
    <col min="4577" max="4797" width="9.140625" style="1"/>
    <col min="4798" max="4798" width="11" style="1" customWidth="1"/>
    <col min="4799" max="4799" width="0.5703125" style="1" customWidth="1"/>
    <col min="4800" max="4800" width="26.28515625" style="1" customWidth="1"/>
    <col min="4801" max="4806" width="0" style="1" hidden="1" customWidth="1"/>
    <col min="4807" max="4807" width="0.140625" style="1" customWidth="1"/>
    <col min="4808" max="4813" width="8.85546875" style="1" customWidth="1"/>
    <col min="4814" max="4814" width="8.5703125" style="1" customWidth="1"/>
    <col min="4815" max="4815" width="9.140625" style="1"/>
    <col min="4816" max="4816" width="9.85546875" style="1" customWidth="1"/>
    <col min="4817" max="4817" width="13.7109375" style="1" customWidth="1"/>
    <col min="4818" max="4818" width="12" style="1" customWidth="1"/>
    <col min="4819" max="4819" width="9.140625" style="1"/>
    <col min="4820" max="4820" width="19.140625" style="1" bestFit="1" customWidth="1"/>
    <col min="4821" max="4821" width="13.85546875" style="1" bestFit="1" customWidth="1"/>
    <col min="4822" max="4822" width="11.7109375" style="1" customWidth="1"/>
    <col min="4823" max="4823" width="26.28515625" style="1" customWidth="1"/>
    <col min="4824" max="4832" width="10.7109375" style="1" customWidth="1"/>
    <col min="4833" max="5053" width="9.140625" style="1"/>
    <col min="5054" max="5054" width="11" style="1" customWidth="1"/>
    <col min="5055" max="5055" width="0.5703125" style="1" customWidth="1"/>
    <col min="5056" max="5056" width="26.28515625" style="1" customWidth="1"/>
    <col min="5057" max="5062" width="0" style="1" hidden="1" customWidth="1"/>
    <col min="5063" max="5063" width="0.140625" style="1" customWidth="1"/>
    <col min="5064" max="5069" width="8.85546875" style="1" customWidth="1"/>
    <col min="5070" max="5070" width="8.5703125" style="1" customWidth="1"/>
    <col min="5071" max="5071" width="9.140625" style="1"/>
    <col min="5072" max="5072" width="9.85546875" style="1" customWidth="1"/>
    <col min="5073" max="5073" width="13.7109375" style="1" customWidth="1"/>
    <col min="5074" max="5074" width="12" style="1" customWidth="1"/>
    <col min="5075" max="5075" width="9.140625" style="1"/>
    <col min="5076" max="5076" width="19.140625" style="1" bestFit="1" customWidth="1"/>
    <col min="5077" max="5077" width="13.85546875" style="1" bestFit="1" customWidth="1"/>
    <col min="5078" max="5078" width="11.7109375" style="1" customWidth="1"/>
    <col min="5079" max="5079" width="26.28515625" style="1" customWidth="1"/>
    <col min="5080" max="5088" width="10.7109375" style="1" customWidth="1"/>
    <col min="5089" max="5309" width="9.140625" style="1"/>
    <col min="5310" max="5310" width="11" style="1" customWidth="1"/>
    <col min="5311" max="5311" width="0.5703125" style="1" customWidth="1"/>
    <col min="5312" max="5312" width="26.28515625" style="1" customWidth="1"/>
    <col min="5313" max="5318" width="0" style="1" hidden="1" customWidth="1"/>
    <col min="5319" max="5319" width="0.140625" style="1" customWidth="1"/>
    <col min="5320" max="5325" width="8.85546875" style="1" customWidth="1"/>
    <col min="5326" max="5326" width="8.5703125" style="1" customWidth="1"/>
    <col min="5327" max="5327" width="9.140625" style="1"/>
    <col min="5328" max="5328" width="9.85546875" style="1" customWidth="1"/>
    <col min="5329" max="5329" width="13.7109375" style="1" customWidth="1"/>
    <col min="5330" max="5330" width="12" style="1" customWidth="1"/>
    <col min="5331" max="5331" width="9.140625" style="1"/>
    <col min="5332" max="5332" width="19.140625" style="1" bestFit="1" customWidth="1"/>
    <col min="5333" max="5333" width="13.85546875" style="1" bestFit="1" customWidth="1"/>
    <col min="5334" max="5334" width="11.7109375" style="1" customWidth="1"/>
    <col min="5335" max="5335" width="26.28515625" style="1" customWidth="1"/>
    <col min="5336" max="5344" width="10.7109375" style="1" customWidth="1"/>
    <col min="5345" max="5565" width="9.140625" style="1"/>
    <col min="5566" max="5566" width="11" style="1" customWidth="1"/>
    <col min="5567" max="5567" width="0.5703125" style="1" customWidth="1"/>
    <col min="5568" max="5568" width="26.28515625" style="1" customWidth="1"/>
    <col min="5569" max="5574" width="0" style="1" hidden="1" customWidth="1"/>
    <col min="5575" max="5575" width="0.140625" style="1" customWidth="1"/>
    <col min="5576" max="5581" width="8.85546875" style="1" customWidth="1"/>
    <col min="5582" max="5582" width="8.5703125" style="1" customWidth="1"/>
    <col min="5583" max="5583" width="9.140625" style="1"/>
    <col min="5584" max="5584" width="9.85546875" style="1" customWidth="1"/>
    <col min="5585" max="5585" width="13.7109375" style="1" customWidth="1"/>
    <col min="5586" max="5586" width="12" style="1" customWidth="1"/>
    <col min="5587" max="5587" width="9.140625" style="1"/>
    <col min="5588" max="5588" width="19.140625" style="1" bestFit="1" customWidth="1"/>
    <col min="5589" max="5589" width="13.85546875" style="1" bestFit="1" customWidth="1"/>
    <col min="5590" max="5590" width="11.7109375" style="1" customWidth="1"/>
    <col min="5591" max="5591" width="26.28515625" style="1" customWidth="1"/>
    <col min="5592" max="5600" width="10.7109375" style="1" customWidth="1"/>
    <col min="5601" max="5821" width="9.140625" style="1"/>
    <col min="5822" max="5822" width="11" style="1" customWidth="1"/>
    <col min="5823" max="5823" width="0.5703125" style="1" customWidth="1"/>
    <col min="5824" max="5824" width="26.28515625" style="1" customWidth="1"/>
    <col min="5825" max="5830" width="0" style="1" hidden="1" customWidth="1"/>
    <col min="5831" max="5831" width="0.140625" style="1" customWidth="1"/>
    <col min="5832" max="5837" width="8.85546875" style="1" customWidth="1"/>
    <col min="5838" max="5838" width="8.5703125" style="1" customWidth="1"/>
    <col min="5839" max="5839" width="9.140625" style="1"/>
    <col min="5840" max="5840" width="9.85546875" style="1" customWidth="1"/>
    <col min="5841" max="5841" width="13.7109375" style="1" customWidth="1"/>
    <col min="5842" max="5842" width="12" style="1" customWidth="1"/>
    <col min="5843" max="5843" width="9.140625" style="1"/>
    <col min="5844" max="5844" width="19.140625" style="1" bestFit="1" customWidth="1"/>
    <col min="5845" max="5845" width="13.85546875" style="1" bestFit="1" customWidth="1"/>
    <col min="5846" max="5846" width="11.7109375" style="1" customWidth="1"/>
    <col min="5847" max="5847" width="26.28515625" style="1" customWidth="1"/>
    <col min="5848" max="5856" width="10.7109375" style="1" customWidth="1"/>
    <col min="5857" max="6077" width="9.140625" style="1"/>
    <col min="6078" max="6078" width="11" style="1" customWidth="1"/>
    <col min="6079" max="6079" width="0.5703125" style="1" customWidth="1"/>
    <col min="6080" max="6080" width="26.28515625" style="1" customWidth="1"/>
    <col min="6081" max="6086" width="0" style="1" hidden="1" customWidth="1"/>
    <col min="6087" max="6087" width="0.140625" style="1" customWidth="1"/>
    <col min="6088" max="6093" width="8.85546875" style="1" customWidth="1"/>
    <col min="6094" max="6094" width="8.5703125" style="1" customWidth="1"/>
    <col min="6095" max="6095" width="9.140625" style="1"/>
    <col min="6096" max="6096" width="9.85546875" style="1" customWidth="1"/>
    <col min="6097" max="6097" width="13.7109375" style="1" customWidth="1"/>
    <col min="6098" max="6098" width="12" style="1" customWidth="1"/>
    <col min="6099" max="6099" width="9.140625" style="1"/>
    <col min="6100" max="6100" width="19.140625" style="1" bestFit="1" customWidth="1"/>
    <col min="6101" max="6101" width="13.85546875" style="1" bestFit="1" customWidth="1"/>
    <col min="6102" max="6102" width="11.7109375" style="1" customWidth="1"/>
    <col min="6103" max="6103" width="26.28515625" style="1" customWidth="1"/>
    <col min="6104" max="6112" width="10.7109375" style="1" customWidth="1"/>
    <col min="6113" max="6333" width="9.140625" style="1"/>
    <col min="6334" max="6334" width="11" style="1" customWidth="1"/>
    <col min="6335" max="6335" width="0.5703125" style="1" customWidth="1"/>
    <col min="6336" max="6336" width="26.28515625" style="1" customWidth="1"/>
    <col min="6337" max="6342" width="0" style="1" hidden="1" customWidth="1"/>
    <col min="6343" max="6343" width="0.140625" style="1" customWidth="1"/>
    <col min="6344" max="6349" width="8.85546875" style="1" customWidth="1"/>
    <col min="6350" max="6350" width="8.5703125" style="1" customWidth="1"/>
    <col min="6351" max="6351" width="9.140625" style="1"/>
    <col min="6352" max="6352" width="9.85546875" style="1" customWidth="1"/>
    <col min="6353" max="6353" width="13.7109375" style="1" customWidth="1"/>
    <col min="6354" max="6354" width="12" style="1" customWidth="1"/>
    <col min="6355" max="6355" width="9.140625" style="1"/>
    <col min="6356" max="6356" width="19.140625" style="1" bestFit="1" customWidth="1"/>
    <col min="6357" max="6357" width="13.85546875" style="1" bestFit="1" customWidth="1"/>
    <col min="6358" max="6358" width="11.7109375" style="1" customWidth="1"/>
    <col min="6359" max="6359" width="26.28515625" style="1" customWidth="1"/>
    <col min="6360" max="6368" width="10.7109375" style="1" customWidth="1"/>
    <col min="6369" max="6589" width="9.140625" style="1"/>
    <col min="6590" max="6590" width="11" style="1" customWidth="1"/>
    <col min="6591" max="6591" width="0.5703125" style="1" customWidth="1"/>
    <col min="6592" max="6592" width="26.28515625" style="1" customWidth="1"/>
    <col min="6593" max="6598" width="0" style="1" hidden="1" customWidth="1"/>
    <col min="6599" max="6599" width="0.140625" style="1" customWidth="1"/>
    <col min="6600" max="6605" width="8.85546875" style="1" customWidth="1"/>
    <col min="6606" max="6606" width="8.5703125" style="1" customWidth="1"/>
    <col min="6607" max="6607" width="9.140625" style="1"/>
    <col min="6608" max="6608" width="9.85546875" style="1" customWidth="1"/>
    <col min="6609" max="6609" width="13.7109375" style="1" customWidth="1"/>
    <col min="6610" max="6610" width="12" style="1" customWidth="1"/>
    <col min="6611" max="6611" width="9.140625" style="1"/>
    <col min="6612" max="6612" width="19.140625" style="1" bestFit="1" customWidth="1"/>
    <col min="6613" max="6613" width="13.85546875" style="1" bestFit="1" customWidth="1"/>
    <col min="6614" max="6614" width="11.7109375" style="1" customWidth="1"/>
    <col min="6615" max="6615" width="26.28515625" style="1" customWidth="1"/>
    <col min="6616" max="6624" width="10.7109375" style="1" customWidth="1"/>
    <col min="6625" max="6845" width="9.140625" style="1"/>
    <col min="6846" max="6846" width="11" style="1" customWidth="1"/>
    <col min="6847" max="6847" width="0.5703125" style="1" customWidth="1"/>
    <col min="6848" max="6848" width="26.28515625" style="1" customWidth="1"/>
    <col min="6849" max="6854" width="0" style="1" hidden="1" customWidth="1"/>
    <col min="6855" max="6855" width="0.140625" style="1" customWidth="1"/>
    <col min="6856" max="6861" width="8.85546875" style="1" customWidth="1"/>
    <col min="6862" max="6862" width="8.5703125" style="1" customWidth="1"/>
    <col min="6863" max="6863" width="9.140625" style="1"/>
    <col min="6864" max="6864" width="9.85546875" style="1" customWidth="1"/>
    <col min="6865" max="6865" width="13.7109375" style="1" customWidth="1"/>
    <col min="6866" max="6866" width="12" style="1" customWidth="1"/>
    <col min="6867" max="6867" width="9.140625" style="1"/>
    <col min="6868" max="6868" width="19.140625" style="1" bestFit="1" customWidth="1"/>
    <col min="6869" max="6869" width="13.85546875" style="1" bestFit="1" customWidth="1"/>
    <col min="6870" max="6870" width="11.7109375" style="1" customWidth="1"/>
    <col min="6871" max="6871" width="26.28515625" style="1" customWidth="1"/>
    <col min="6872" max="6880" width="10.7109375" style="1" customWidth="1"/>
    <col min="6881" max="7101" width="9.140625" style="1"/>
    <col min="7102" max="7102" width="11" style="1" customWidth="1"/>
    <col min="7103" max="7103" width="0.5703125" style="1" customWidth="1"/>
    <col min="7104" max="7104" width="26.28515625" style="1" customWidth="1"/>
    <col min="7105" max="7110" width="0" style="1" hidden="1" customWidth="1"/>
    <col min="7111" max="7111" width="0.140625" style="1" customWidth="1"/>
    <col min="7112" max="7117" width="8.85546875" style="1" customWidth="1"/>
    <col min="7118" max="7118" width="8.5703125" style="1" customWidth="1"/>
    <col min="7119" max="7119" width="9.140625" style="1"/>
    <col min="7120" max="7120" width="9.85546875" style="1" customWidth="1"/>
    <col min="7121" max="7121" width="13.7109375" style="1" customWidth="1"/>
    <col min="7122" max="7122" width="12" style="1" customWidth="1"/>
    <col min="7123" max="7123" width="9.140625" style="1"/>
    <col min="7124" max="7124" width="19.140625" style="1" bestFit="1" customWidth="1"/>
    <col min="7125" max="7125" width="13.85546875" style="1" bestFit="1" customWidth="1"/>
    <col min="7126" max="7126" width="11.7109375" style="1" customWidth="1"/>
    <col min="7127" max="7127" width="26.28515625" style="1" customWidth="1"/>
    <col min="7128" max="7136" width="10.7109375" style="1" customWidth="1"/>
    <col min="7137" max="7357" width="9.140625" style="1"/>
    <col min="7358" max="7358" width="11" style="1" customWidth="1"/>
    <col min="7359" max="7359" width="0.5703125" style="1" customWidth="1"/>
    <col min="7360" max="7360" width="26.28515625" style="1" customWidth="1"/>
    <col min="7361" max="7366" width="0" style="1" hidden="1" customWidth="1"/>
    <col min="7367" max="7367" width="0.140625" style="1" customWidth="1"/>
    <col min="7368" max="7373" width="8.85546875" style="1" customWidth="1"/>
    <col min="7374" max="7374" width="8.5703125" style="1" customWidth="1"/>
    <col min="7375" max="7375" width="9.140625" style="1"/>
    <col min="7376" max="7376" width="9.85546875" style="1" customWidth="1"/>
    <col min="7377" max="7377" width="13.7109375" style="1" customWidth="1"/>
    <col min="7378" max="7378" width="12" style="1" customWidth="1"/>
    <col min="7379" max="7379" width="9.140625" style="1"/>
    <col min="7380" max="7380" width="19.140625" style="1" bestFit="1" customWidth="1"/>
    <col min="7381" max="7381" width="13.85546875" style="1" bestFit="1" customWidth="1"/>
    <col min="7382" max="7382" width="11.7109375" style="1" customWidth="1"/>
    <col min="7383" max="7383" width="26.28515625" style="1" customWidth="1"/>
    <col min="7384" max="7392" width="10.7109375" style="1" customWidth="1"/>
    <col min="7393" max="7613" width="9.140625" style="1"/>
    <col min="7614" max="7614" width="11" style="1" customWidth="1"/>
    <col min="7615" max="7615" width="0.5703125" style="1" customWidth="1"/>
    <col min="7616" max="7616" width="26.28515625" style="1" customWidth="1"/>
    <col min="7617" max="7622" width="0" style="1" hidden="1" customWidth="1"/>
    <col min="7623" max="7623" width="0.140625" style="1" customWidth="1"/>
    <col min="7624" max="7629" width="8.85546875" style="1" customWidth="1"/>
    <col min="7630" max="7630" width="8.5703125" style="1" customWidth="1"/>
    <col min="7631" max="7631" width="9.140625" style="1"/>
    <col min="7632" max="7632" width="9.85546875" style="1" customWidth="1"/>
    <col min="7633" max="7633" width="13.7109375" style="1" customWidth="1"/>
    <col min="7634" max="7634" width="12" style="1" customWidth="1"/>
    <col min="7635" max="7635" width="9.140625" style="1"/>
    <col min="7636" max="7636" width="19.140625" style="1" bestFit="1" customWidth="1"/>
    <col min="7637" max="7637" width="13.85546875" style="1" bestFit="1" customWidth="1"/>
    <col min="7638" max="7638" width="11.7109375" style="1" customWidth="1"/>
    <col min="7639" max="7639" width="26.28515625" style="1" customWidth="1"/>
    <col min="7640" max="7648" width="10.7109375" style="1" customWidth="1"/>
    <col min="7649" max="7869" width="9.140625" style="1"/>
    <col min="7870" max="7870" width="11" style="1" customWidth="1"/>
    <col min="7871" max="7871" width="0.5703125" style="1" customWidth="1"/>
    <col min="7872" max="7872" width="26.28515625" style="1" customWidth="1"/>
    <col min="7873" max="7878" width="0" style="1" hidden="1" customWidth="1"/>
    <col min="7879" max="7879" width="0.140625" style="1" customWidth="1"/>
    <col min="7880" max="7885" width="8.85546875" style="1" customWidth="1"/>
    <col min="7886" max="7886" width="8.5703125" style="1" customWidth="1"/>
    <col min="7887" max="7887" width="9.140625" style="1"/>
    <col min="7888" max="7888" width="9.85546875" style="1" customWidth="1"/>
    <col min="7889" max="7889" width="13.7109375" style="1" customWidth="1"/>
    <col min="7890" max="7890" width="12" style="1" customWidth="1"/>
    <col min="7891" max="7891" width="9.140625" style="1"/>
    <col min="7892" max="7892" width="19.140625" style="1" bestFit="1" customWidth="1"/>
    <col min="7893" max="7893" width="13.85546875" style="1" bestFit="1" customWidth="1"/>
    <col min="7894" max="7894" width="11.7109375" style="1" customWidth="1"/>
    <col min="7895" max="7895" width="26.28515625" style="1" customWidth="1"/>
    <col min="7896" max="7904" width="10.7109375" style="1" customWidth="1"/>
    <col min="7905" max="8125" width="9.140625" style="1"/>
    <col min="8126" max="8126" width="11" style="1" customWidth="1"/>
    <col min="8127" max="8127" width="0.5703125" style="1" customWidth="1"/>
    <col min="8128" max="8128" width="26.28515625" style="1" customWidth="1"/>
    <col min="8129" max="8134" width="0" style="1" hidden="1" customWidth="1"/>
    <col min="8135" max="8135" width="0.140625" style="1" customWidth="1"/>
    <col min="8136" max="8141" width="8.85546875" style="1" customWidth="1"/>
    <col min="8142" max="8142" width="8.5703125" style="1" customWidth="1"/>
    <col min="8143" max="8143" width="9.140625" style="1"/>
    <col min="8144" max="8144" width="9.85546875" style="1" customWidth="1"/>
    <col min="8145" max="8145" width="13.7109375" style="1" customWidth="1"/>
    <col min="8146" max="8146" width="12" style="1" customWidth="1"/>
    <col min="8147" max="8147" width="9.140625" style="1"/>
    <col min="8148" max="8148" width="19.140625" style="1" bestFit="1" customWidth="1"/>
    <col min="8149" max="8149" width="13.85546875" style="1" bestFit="1" customWidth="1"/>
    <col min="8150" max="8150" width="11.7109375" style="1" customWidth="1"/>
    <col min="8151" max="8151" width="26.28515625" style="1" customWidth="1"/>
    <col min="8152" max="8160" width="10.7109375" style="1" customWidth="1"/>
    <col min="8161" max="8381" width="9.140625" style="1"/>
    <col min="8382" max="8382" width="11" style="1" customWidth="1"/>
    <col min="8383" max="8383" width="0.5703125" style="1" customWidth="1"/>
    <col min="8384" max="8384" width="26.28515625" style="1" customWidth="1"/>
    <col min="8385" max="8390" width="0" style="1" hidden="1" customWidth="1"/>
    <col min="8391" max="8391" width="0.140625" style="1" customWidth="1"/>
    <col min="8392" max="8397" width="8.85546875" style="1" customWidth="1"/>
    <col min="8398" max="8398" width="8.5703125" style="1" customWidth="1"/>
    <col min="8399" max="8399" width="9.140625" style="1"/>
    <col min="8400" max="8400" width="9.85546875" style="1" customWidth="1"/>
    <col min="8401" max="8401" width="13.7109375" style="1" customWidth="1"/>
    <col min="8402" max="8402" width="12" style="1" customWidth="1"/>
    <col min="8403" max="8403" width="9.140625" style="1"/>
    <col min="8404" max="8404" width="19.140625" style="1" bestFit="1" customWidth="1"/>
    <col min="8405" max="8405" width="13.85546875" style="1" bestFit="1" customWidth="1"/>
    <col min="8406" max="8406" width="11.7109375" style="1" customWidth="1"/>
    <col min="8407" max="8407" width="26.28515625" style="1" customWidth="1"/>
    <col min="8408" max="8416" width="10.7109375" style="1" customWidth="1"/>
    <col min="8417" max="8637" width="9.140625" style="1"/>
    <col min="8638" max="8638" width="11" style="1" customWidth="1"/>
    <col min="8639" max="8639" width="0.5703125" style="1" customWidth="1"/>
    <col min="8640" max="8640" width="26.28515625" style="1" customWidth="1"/>
    <col min="8641" max="8646" width="0" style="1" hidden="1" customWidth="1"/>
    <col min="8647" max="8647" width="0.140625" style="1" customWidth="1"/>
    <col min="8648" max="8653" width="8.85546875" style="1" customWidth="1"/>
    <col min="8654" max="8654" width="8.5703125" style="1" customWidth="1"/>
    <col min="8655" max="8655" width="9.140625" style="1"/>
    <col min="8656" max="8656" width="9.85546875" style="1" customWidth="1"/>
    <col min="8657" max="8657" width="13.7109375" style="1" customWidth="1"/>
    <col min="8658" max="8658" width="12" style="1" customWidth="1"/>
    <col min="8659" max="8659" width="9.140625" style="1"/>
    <col min="8660" max="8660" width="19.140625" style="1" bestFit="1" customWidth="1"/>
    <col min="8661" max="8661" width="13.85546875" style="1" bestFit="1" customWidth="1"/>
    <col min="8662" max="8662" width="11.7109375" style="1" customWidth="1"/>
    <col min="8663" max="8663" width="26.28515625" style="1" customWidth="1"/>
    <col min="8664" max="8672" width="10.7109375" style="1" customWidth="1"/>
    <col min="8673" max="8893" width="9.140625" style="1"/>
    <col min="8894" max="8894" width="11" style="1" customWidth="1"/>
    <col min="8895" max="8895" width="0.5703125" style="1" customWidth="1"/>
    <col min="8896" max="8896" width="26.28515625" style="1" customWidth="1"/>
    <col min="8897" max="8902" width="0" style="1" hidden="1" customWidth="1"/>
    <col min="8903" max="8903" width="0.140625" style="1" customWidth="1"/>
    <col min="8904" max="8909" width="8.85546875" style="1" customWidth="1"/>
    <col min="8910" max="8910" width="8.5703125" style="1" customWidth="1"/>
    <col min="8911" max="8911" width="9.140625" style="1"/>
    <col min="8912" max="8912" width="9.85546875" style="1" customWidth="1"/>
    <col min="8913" max="8913" width="13.7109375" style="1" customWidth="1"/>
    <col min="8914" max="8914" width="12" style="1" customWidth="1"/>
    <col min="8915" max="8915" width="9.140625" style="1"/>
    <col min="8916" max="8916" width="19.140625" style="1" bestFit="1" customWidth="1"/>
    <col min="8917" max="8917" width="13.85546875" style="1" bestFit="1" customWidth="1"/>
    <col min="8918" max="8918" width="11.7109375" style="1" customWidth="1"/>
    <col min="8919" max="8919" width="26.28515625" style="1" customWidth="1"/>
    <col min="8920" max="8928" width="10.7109375" style="1" customWidth="1"/>
    <col min="8929" max="9149" width="9.140625" style="1"/>
    <col min="9150" max="9150" width="11" style="1" customWidth="1"/>
    <col min="9151" max="9151" width="0.5703125" style="1" customWidth="1"/>
    <col min="9152" max="9152" width="26.28515625" style="1" customWidth="1"/>
    <col min="9153" max="9158" width="0" style="1" hidden="1" customWidth="1"/>
    <col min="9159" max="9159" width="0.140625" style="1" customWidth="1"/>
    <col min="9160" max="9165" width="8.85546875" style="1" customWidth="1"/>
    <col min="9166" max="9166" width="8.5703125" style="1" customWidth="1"/>
    <col min="9167" max="9167" width="9.140625" style="1"/>
    <col min="9168" max="9168" width="9.85546875" style="1" customWidth="1"/>
    <col min="9169" max="9169" width="13.7109375" style="1" customWidth="1"/>
    <col min="9170" max="9170" width="12" style="1" customWidth="1"/>
    <col min="9171" max="9171" width="9.140625" style="1"/>
    <col min="9172" max="9172" width="19.140625" style="1" bestFit="1" customWidth="1"/>
    <col min="9173" max="9173" width="13.85546875" style="1" bestFit="1" customWidth="1"/>
    <col min="9174" max="9174" width="11.7109375" style="1" customWidth="1"/>
    <col min="9175" max="9175" width="26.28515625" style="1" customWidth="1"/>
    <col min="9176" max="9184" width="10.7109375" style="1" customWidth="1"/>
    <col min="9185" max="9405" width="9.140625" style="1"/>
    <col min="9406" max="9406" width="11" style="1" customWidth="1"/>
    <col min="9407" max="9407" width="0.5703125" style="1" customWidth="1"/>
    <col min="9408" max="9408" width="26.28515625" style="1" customWidth="1"/>
    <col min="9409" max="9414" width="0" style="1" hidden="1" customWidth="1"/>
    <col min="9415" max="9415" width="0.140625" style="1" customWidth="1"/>
    <col min="9416" max="9421" width="8.85546875" style="1" customWidth="1"/>
    <col min="9422" max="9422" width="8.5703125" style="1" customWidth="1"/>
    <col min="9423" max="9423" width="9.140625" style="1"/>
    <col min="9424" max="9424" width="9.85546875" style="1" customWidth="1"/>
    <col min="9425" max="9425" width="13.7109375" style="1" customWidth="1"/>
    <col min="9426" max="9426" width="12" style="1" customWidth="1"/>
    <col min="9427" max="9427" width="9.140625" style="1"/>
    <col min="9428" max="9428" width="19.140625" style="1" bestFit="1" customWidth="1"/>
    <col min="9429" max="9429" width="13.85546875" style="1" bestFit="1" customWidth="1"/>
    <col min="9430" max="9430" width="11.7109375" style="1" customWidth="1"/>
    <col min="9431" max="9431" width="26.28515625" style="1" customWidth="1"/>
    <col min="9432" max="9440" width="10.7109375" style="1" customWidth="1"/>
    <col min="9441" max="9661" width="9.140625" style="1"/>
    <col min="9662" max="9662" width="11" style="1" customWidth="1"/>
    <col min="9663" max="9663" width="0.5703125" style="1" customWidth="1"/>
    <col min="9664" max="9664" width="26.28515625" style="1" customWidth="1"/>
    <col min="9665" max="9670" width="0" style="1" hidden="1" customWidth="1"/>
    <col min="9671" max="9671" width="0.140625" style="1" customWidth="1"/>
    <col min="9672" max="9677" width="8.85546875" style="1" customWidth="1"/>
    <col min="9678" max="9678" width="8.5703125" style="1" customWidth="1"/>
    <col min="9679" max="9679" width="9.140625" style="1"/>
    <col min="9680" max="9680" width="9.85546875" style="1" customWidth="1"/>
    <col min="9681" max="9681" width="13.7109375" style="1" customWidth="1"/>
    <col min="9682" max="9682" width="12" style="1" customWidth="1"/>
    <col min="9683" max="9683" width="9.140625" style="1"/>
    <col min="9684" max="9684" width="19.140625" style="1" bestFit="1" customWidth="1"/>
    <col min="9685" max="9685" width="13.85546875" style="1" bestFit="1" customWidth="1"/>
    <col min="9686" max="9686" width="11.7109375" style="1" customWidth="1"/>
    <col min="9687" max="9687" width="26.28515625" style="1" customWidth="1"/>
    <col min="9688" max="9696" width="10.7109375" style="1" customWidth="1"/>
    <col min="9697" max="9917" width="9.140625" style="1"/>
    <col min="9918" max="9918" width="11" style="1" customWidth="1"/>
    <col min="9919" max="9919" width="0.5703125" style="1" customWidth="1"/>
    <col min="9920" max="9920" width="26.28515625" style="1" customWidth="1"/>
    <col min="9921" max="9926" width="0" style="1" hidden="1" customWidth="1"/>
    <col min="9927" max="9927" width="0.140625" style="1" customWidth="1"/>
    <col min="9928" max="9933" width="8.85546875" style="1" customWidth="1"/>
    <col min="9934" max="9934" width="8.5703125" style="1" customWidth="1"/>
    <col min="9935" max="9935" width="9.140625" style="1"/>
    <col min="9936" max="9936" width="9.85546875" style="1" customWidth="1"/>
    <col min="9937" max="9937" width="13.7109375" style="1" customWidth="1"/>
    <col min="9938" max="9938" width="12" style="1" customWidth="1"/>
    <col min="9939" max="9939" width="9.140625" style="1"/>
    <col min="9940" max="9940" width="19.140625" style="1" bestFit="1" customWidth="1"/>
    <col min="9941" max="9941" width="13.85546875" style="1" bestFit="1" customWidth="1"/>
    <col min="9942" max="9942" width="11.7109375" style="1" customWidth="1"/>
    <col min="9943" max="9943" width="26.28515625" style="1" customWidth="1"/>
    <col min="9944" max="9952" width="10.7109375" style="1" customWidth="1"/>
    <col min="9953" max="10173" width="9.140625" style="1"/>
    <col min="10174" max="10174" width="11" style="1" customWidth="1"/>
    <col min="10175" max="10175" width="0.5703125" style="1" customWidth="1"/>
    <col min="10176" max="10176" width="26.28515625" style="1" customWidth="1"/>
    <col min="10177" max="10182" width="0" style="1" hidden="1" customWidth="1"/>
    <col min="10183" max="10183" width="0.140625" style="1" customWidth="1"/>
    <col min="10184" max="10189" width="8.85546875" style="1" customWidth="1"/>
    <col min="10190" max="10190" width="8.5703125" style="1" customWidth="1"/>
    <col min="10191" max="10191" width="9.140625" style="1"/>
    <col min="10192" max="10192" width="9.85546875" style="1" customWidth="1"/>
    <col min="10193" max="10193" width="13.7109375" style="1" customWidth="1"/>
    <col min="10194" max="10194" width="12" style="1" customWidth="1"/>
    <col min="10195" max="10195" width="9.140625" style="1"/>
    <col min="10196" max="10196" width="19.140625" style="1" bestFit="1" customWidth="1"/>
    <col min="10197" max="10197" width="13.85546875" style="1" bestFit="1" customWidth="1"/>
    <col min="10198" max="10198" width="11.7109375" style="1" customWidth="1"/>
    <col min="10199" max="10199" width="26.28515625" style="1" customWidth="1"/>
    <col min="10200" max="10208" width="10.7109375" style="1" customWidth="1"/>
    <col min="10209" max="10429" width="9.140625" style="1"/>
    <col min="10430" max="10430" width="11" style="1" customWidth="1"/>
    <col min="10431" max="10431" width="0.5703125" style="1" customWidth="1"/>
    <col min="10432" max="10432" width="26.28515625" style="1" customWidth="1"/>
    <col min="10433" max="10438" width="0" style="1" hidden="1" customWidth="1"/>
    <col min="10439" max="10439" width="0.140625" style="1" customWidth="1"/>
    <col min="10440" max="10445" width="8.85546875" style="1" customWidth="1"/>
    <col min="10446" max="10446" width="8.5703125" style="1" customWidth="1"/>
    <col min="10447" max="10447" width="9.140625" style="1"/>
    <col min="10448" max="10448" width="9.85546875" style="1" customWidth="1"/>
    <col min="10449" max="10449" width="13.7109375" style="1" customWidth="1"/>
    <col min="10450" max="10450" width="12" style="1" customWidth="1"/>
    <col min="10451" max="10451" width="9.140625" style="1"/>
    <col min="10452" max="10452" width="19.140625" style="1" bestFit="1" customWidth="1"/>
    <col min="10453" max="10453" width="13.85546875" style="1" bestFit="1" customWidth="1"/>
    <col min="10454" max="10454" width="11.7109375" style="1" customWidth="1"/>
    <col min="10455" max="10455" width="26.28515625" style="1" customWidth="1"/>
    <col min="10456" max="10464" width="10.7109375" style="1" customWidth="1"/>
    <col min="10465" max="10685" width="9.140625" style="1"/>
    <col min="10686" max="10686" width="11" style="1" customWidth="1"/>
    <col min="10687" max="10687" width="0.5703125" style="1" customWidth="1"/>
    <col min="10688" max="10688" width="26.28515625" style="1" customWidth="1"/>
    <col min="10689" max="10694" width="0" style="1" hidden="1" customWidth="1"/>
    <col min="10695" max="10695" width="0.140625" style="1" customWidth="1"/>
    <col min="10696" max="10701" width="8.85546875" style="1" customWidth="1"/>
    <col min="10702" max="10702" width="8.5703125" style="1" customWidth="1"/>
    <col min="10703" max="10703" width="9.140625" style="1"/>
    <col min="10704" max="10704" width="9.85546875" style="1" customWidth="1"/>
    <col min="10705" max="10705" width="13.7109375" style="1" customWidth="1"/>
    <col min="10706" max="10706" width="12" style="1" customWidth="1"/>
    <col min="10707" max="10707" width="9.140625" style="1"/>
    <col min="10708" max="10708" width="19.140625" style="1" bestFit="1" customWidth="1"/>
    <col min="10709" max="10709" width="13.85546875" style="1" bestFit="1" customWidth="1"/>
    <col min="10710" max="10710" width="11.7109375" style="1" customWidth="1"/>
    <col min="10711" max="10711" width="26.28515625" style="1" customWidth="1"/>
    <col min="10712" max="10720" width="10.7109375" style="1" customWidth="1"/>
    <col min="10721" max="10941" width="9.140625" style="1"/>
    <col min="10942" max="10942" width="11" style="1" customWidth="1"/>
    <col min="10943" max="10943" width="0.5703125" style="1" customWidth="1"/>
    <col min="10944" max="10944" width="26.28515625" style="1" customWidth="1"/>
    <col min="10945" max="10950" width="0" style="1" hidden="1" customWidth="1"/>
    <col min="10951" max="10951" width="0.140625" style="1" customWidth="1"/>
    <col min="10952" max="10957" width="8.85546875" style="1" customWidth="1"/>
    <col min="10958" max="10958" width="8.5703125" style="1" customWidth="1"/>
    <col min="10959" max="10959" width="9.140625" style="1"/>
    <col min="10960" max="10960" width="9.85546875" style="1" customWidth="1"/>
    <col min="10961" max="10961" width="13.7109375" style="1" customWidth="1"/>
    <col min="10962" max="10962" width="12" style="1" customWidth="1"/>
    <col min="10963" max="10963" width="9.140625" style="1"/>
    <col min="10964" max="10964" width="19.140625" style="1" bestFit="1" customWidth="1"/>
    <col min="10965" max="10965" width="13.85546875" style="1" bestFit="1" customWidth="1"/>
    <col min="10966" max="10966" width="11.7109375" style="1" customWidth="1"/>
    <col min="10967" max="10967" width="26.28515625" style="1" customWidth="1"/>
    <col min="10968" max="10976" width="10.7109375" style="1" customWidth="1"/>
    <col min="10977" max="11197" width="9.140625" style="1"/>
    <col min="11198" max="11198" width="11" style="1" customWidth="1"/>
    <col min="11199" max="11199" width="0.5703125" style="1" customWidth="1"/>
    <col min="11200" max="11200" width="26.28515625" style="1" customWidth="1"/>
    <col min="11201" max="11206" width="0" style="1" hidden="1" customWidth="1"/>
    <col min="11207" max="11207" width="0.140625" style="1" customWidth="1"/>
    <col min="11208" max="11213" width="8.85546875" style="1" customWidth="1"/>
    <col min="11214" max="11214" width="8.5703125" style="1" customWidth="1"/>
    <col min="11215" max="11215" width="9.140625" style="1"/>
    <col min="11216" max="11216" width="9.85546875" style="1" customWidth="1"/>
    <col min="11217" max="11217" width="13.7109375" style="1" customWidth="1"/>
    <col min="11218" max="11218" width="12" style="1" customWidth="1"/>
    <col min="11219" max="11219" width="9.140625" style="1"/>
    <col min="11220" max="11220" width="19.140625" style="1" bestFit="1" customWidth="1"/>
    <col min="11221" max="11221" width="13.85546875" style="1" bestFit="1" customWidth="1"/>
    <col min="11222" max="11222" width="11.7109375" style="1" customWidth="1"/>
    <col min="11223" max="11223" width="26.28515625" style="1" customWidth="1"/>
    <col min="11224" max="11232" width="10.7109375" style="1" customWidth="1"/>
    <col min="11233" max="11453" width="9.140625" style="1"/>
    <col min="11454" max="11454" width="11" style="1" customWidth="1"/>
    <col min="11455" max="11455" width="0.5703125" style="1" customWidth="1"/>
    <col min="11456" max="11456" width="26.28515625" style="1" customWidth="1"/>
    <col min="11457" max="11462" width="0" style="1" hidden="1" customWidth="1"/>
    <col min="11463" max="11463" width="0.140625" style="1" customWidth="1"/>
    <col min="11464" max="11469" width="8.85546875" style="1" customWidth="1"/>
    <col min="11470" max="11470" width="8.5703125" style="1" customWidth="1"/>
    <col min="11471" max="11471" width="9.140625" style="1"/>
    <col min="11472" max="11472" width="9.85546875" style="1" customWidth="1"/>
    <col min="11473" max="11473" width="13.7109375" style="1" customWidth="1"/>
    <col min="11474" max="11474" width="12" style="1" customWidth="1"/>
    <col min="11475" max="11475" width="9.140625" style="1"/>
    <col min="11476" max="11476" width="19.140625" style="1" bestFit="1" customWidth="1"/>
    <col min="11477" max="11477" width="13.85546875" style="1" bestFit="1" customWidth="1"/>
    <col min="11478" max="11478" width="11.7109375" style="1" customWidth="1"/>
    <col min="11479" max="11479" width="26.28515625" style="1" customWidth="1"/>
    <col min="11480" max="11488" width="10.7109375" style="1" customWidth="1"/>
    <col min="11489" max="11709" width="9.140625" style="1"/>
    <col min="11710" max="11710" width="11" style="1" customWidth="1"/>
    <col min="11711" max="11711" width="0.5703125" style="1" customWidth="1"/>
    <col min="11712" max="11712" width="26.28515625" style="1" customWidth="1"/>
    <col min="11713" max="11718" width="0" style="1" hidden="1" customWidth="1"/>
    <col min="11719" max="11719" width="0.140625" style="1" customWidth="1"/>
    <col min="11720" max="11725" width="8.85546875" style="1" customWidth="1"/>
    <col min="11726" max="11726" width="8.5703125" style="1" customWidth="1"/>
    <col min="11727" max="11727" width="9.140625" style="1"/>
    <col min="11728" max="11728" width="9.85546875" style="1" customWidth="1"/>
    <col min="11729" max="11729" width="13.7109375" style="1" customWidth="1"/>
    <col min="11730" max="11730" width="12" style="1" customWidth="1"/>
    <col min="11731" max="11731" width="9.140625" style="1"/>
    <col min="11732" max="11732" width="19.140625" style="1" bestFit="1" customWidth="1"/>
    <col min="11733" max="11733" width="13.85546875" style="1" bestFit="1" customWidth="1"/>
    <col min="11734" max="11734" width="11.7109375" style="1" customWidth="1"/>
    <col min="11735" max="11735" width="26.28515625" style="1" customWidth="1"/>
    <col min="11736" max="11744" width="10.7109375" style="1" customWidth="1"/>
    <col min="11745" max="11965" width="9.140625" style="1"/>
    <col min="11966" max="11966" width="11" style="1" customWidth="1"/>
    <col min="11967" max="11967" width="0.5703125" style="1" customWidth="1"/>
    <col min="11968" max="11968" width="26.28515625" style="1" customWidth="1"/>
    <col min="11969" max="11974" width="0" style="1" hidden="1" customWidth="1"/>
    <col min="11975" max="11975" width="0.140625" style="1" customWidth="1"/>
    <col min="11976" max="11981" width="8.85546875" style="1" customWidth="1"/>
    <col min="11982" max="11982" width="8.5703125" style="1" customWidth="1"/>
    <col min="11983" max="11983" width="9.140625" style="1"/>
    <col min="11984" max="11984" width="9.85546875" style="1" customWidth="1"/>
    <col min="11985" max="11985" width="13.7109375" style="1" customWidth="1"/>
    <col min="11986" max="11986" width="12" style="1" customWidth="1"/>
    <col min="11987" max="11987" width="9.140625" style="1"/>
    <col min="11988" max="11988" width="19.140625" style="1" bestFit="1" customWidth="1"/>
    <col min="11989" max="11989" width="13.85546875" style="1" bestFit="1" customWidth="1"/>
    <col min="11990" max="11990" width="11.7109375" style="1" customWidth="1"/>
    <col min="11991" max="11991" width="26.28515625" style="1" customWidth="1"/>
    <col min="11992" max="12000" width="10.7109375" style="1" customWidth="1"/>
    <col min="12001" max="12221" width="9.140625" style="1"/>
    <col min="12222" max="12222" width="11" style="1" customWidth="1"/>
    <col min="12223" max="12223" width="0.5703125" style="1" customWidth="1"/>
    <col min="12224" max="12224" width="26.28515625" style="1" customWidth="1"/>
    <col min="12225" max="12230" width="0" style="1" hidden="1" customWidth="1"/>
    <col min="12231" max="12231" width="0.140625" style="1" customWidth="1"/>
    <col min="12232" max="12237" width="8.85546875" style="1" customWidth="1"/>
    <col min="12238" max="12238" width="8.5703125" style="1" customWidth="1"/>
    <col min="12239" max="12239" width="9.140625" style="1"/>
    <col min="12240" max="12240" width="9.85546875" style="1" customWidth="1"/>
    <col min="12241" max="12241" width="13.7109375" style="1" customWidth="1"/>
    <col min="12242" max="12242" width="12" style="1" customWidth="1"/>
    <col min="12243" max="12243" width="9.140625" style="1"/>
    <col min="12244" max="12244" width="19.140625" style="1" bestFit="1" customWidth="1"/>
    <col min="12245" max="12245" width="13.85546875" style="1" bestFit="1" customWidth="1"/>
    <col min="12246" max="12246" width="11.7109375" style="1" customWidth="1"/>
    <col min="12247" max="12247" width="26.28515625" style="1" customWidth="1"/>
    <col min="12248" max="12256" width="10.7109375" style="1" customWidth="1"/>
    <col min="12257" max="12477" width="9.140625" style="1"/>
    <col min="12478" max="12478" width="11" style="1" customWidth="1"/>
    <col min="12479" max="12479" width="0.5703125" style="1" customWidth="1"/>
    <col min="12480" max="12480" width="26.28515625" style="1" customWidth="1"/>
    <col min="12481" max="12486" width="0" style="1" hidden="1" customWidth="1"/>
    <col min="12487" max="12487" width="0.140625" style="1" customWidth="1"/>
    <col min="12488" max="12493" width="8.85546875" style="1" customWidth="1"/>
    <col min="12494" max="12494" width="8.5703125" style="1" customWidth="1"/>
    <col min="12495" max="12495" width="9.140625" style="1"/>
    <col min="12496" max="12496" width="9.85546875" style="1" customWidth="1"/>
    <col min="12497" max="12497" width="13.7109375" style="1" customWidth="1"/>
    <col min="12498" max="12498" width="12" style="1" customWidth="1"/>
    <col min="12499" max="12499" width="9.140625" style="1"/>
    <col min="12500" max="12500" width="19.140625" style="1" bestFit="1" customWidth="1"/>
    <col min="12501" max="12501" width="13.85546875" style="1" bestFit="1" customWidth="1"/>
    <col min="12502" max="12502" width="11.7109375" style="1" customWidth="1"/>
    <col min="12503" max="12503" width="26.28515625" style="1" customWidth="1"/>
    <col min="12504" max="12512" width="10.7109375" style="1" customWidth="1"/>
    <col min="12513" max="12733" width="9.140625" style="1"/>
    <col min="12734" max="12734" width="11" style="1" customWidth="1"/>
    <col min="12735" max="12735" width="0.5703125" style="1" customWidth="1"/>
    <col min="12736" max="12736" width="26.28515625" style="1" customWidth="1"/>
    <col min="12737" max="12742" width="0" style="1" hidden="1" customWidth="1"/>
    <col min="12743" max="12743" width="0.140625" style="1" customWidth="1"/>
    <col min="12744" max="12749" width="8.85546875" style="1" customWidth="1"/>
    <col min="12750" max="12750" width="8.5703125" style="1" customWidth="1"/>
    <col min="12751" max="12751" width="9.140625" style="1"/>
    <col min="12752" max="12752" width="9.85546875" style="1" customWidth="1"/>
    <col min="12753" max="12753" width="13.7109375" style="1" customWidth="1"/>
    <col min="12754" max="12754" width="12" style="1" customWidth="1"/>
    <col min="12755" max="12755" width="9.140625" style="1"/>
    <col min="12756" max="12756" width="19.140625" style="1" bestFit="1" customWidth="1"/>
    <col min="12757" max="12757" width="13.85546875" style="1" bestFit="1" customWidth="1"/>
    <col min="12758" max="12758" width="11.7109375" style="1" customWidth="1"/>
    <col min="12759" max="12759" width="26.28515625" style="1" customWidth="1"/>
    <col min="12760" max="12768" width="10.7109375" style="1" customWidth="1"/>
    <col min="12769" max="12989" width="9.140625" style="1"/>
    <col min="12990" max="12990" width="11" style="1" customWidth="1"/>
    <col min="12991" max="12991" width="0.5703125" style="1" customWidth="1"/>
    <col min="12992" max="12992" width="26.28515625" style="1" customWidth="1"/>
    <col min="12993" max="12998" width="0" style="1" hidden="1" customWidth="1"/>
    <col min="12999" max="12999" width="0.140625" style="1" customWidth="1"/>
    <col min="13000" max="13005" width="8.85546875" style="1" customWidth="1"/>
    <col min="13006" max="13006" width="8.5703125" style="1" customWidth="1"/>
    <col min="13007" max="13007" width="9.140625" style="1"/>
    <col min="13008" max="13008" width="9.85546875" style="1" customWidth="1"/>
    <col min="13009" max="13009" width="13.7109375" style="1" customWidth="1"/>
    <col min="13010" max="13010" width="12" style="1" customWidth="1"/>
    <col min="13011" max="13011" width="9.140625" style="1"/>
    <col min="13012" max="13012" width="19.140625" style="1" bestFit="1" customWidth="1"/>
    <col min="13013" max="13013" width="13.85546875" style="1" bestFit="1" customWidth="1"/>
    <col min="13014" max="13014" width="11.7109375" style="1" customWidth="1"/>
    <col min="13015" max="13015" width="26.28515625" style="1" customWidth="1"/>
    <col min="13016" max="13024" width="10.7109375" style="1" customWidth="1"/>
    <col min="13025" max="13245" width="9.140625" style="1"/>
    <col min="13246" max="13246" width="11" style="1" customWidth="1"/>
    <col min="13247" max="13247" width="0.5703125" style="1" customWidth="1"/>
    <col min="13248" max="13248" width="26.28515625" style="1" customWidth="1"/>
    <col min="13249" max="13254" width="0" style="1" hidden="1" customWidth="1"/>
    <col min="13255" max="13255" width="0.140625" style="1" customWidth="1"/>
    <col min="13256" max="13261" width="8.85546875" style="1" customWidth="1"/>
    <col min="13262" max="13262" width="8.5703125" style="1" customWidth="1"/>
    <col min="13263" max="13263" width="9.140625" style="1"/>
    <col min="13264" max="13264" width="9.85546875" style="1" customWidth="1"/>
    <col min="13265" max="13265" width="13.7109375" style="1" customWidth="1"/>
    <col min="13266" max="13266" width="12" style="1" customWidth="1"/>
    <col min="13267" max="13267" width="9.140625" style="1"/>
    <col min="13268" max="13268" width="19.140625" style="1" bestFit="1" customWidth="1"/>
    <col min="13269" max="13269" width="13.85546875" style="1" bestFit="1" customWidth="1"/>
    <col min="13270" max="13270" width="11.7109375" style="1" customWidth="1"/>
    <col min="13271" max="13271" width="26.28515625" style="1" customWidth="1"/>
    <col min="13272" max="13280" width="10.7109375" style="1" customWidth="1"/>
    <col min="13281" max="13501" width="9.140625" style="1"/>
    <col min="13502" max="13502" width="11" style="1" customWidth="1"/>
    <col min="13503" max="13503" width="0.5703125" style="1" customWidth="1"/>
    <col min="13504" max="13504" width="26.28515625" style="1" customWidth="1"/>
    <col min="13505" max="13510" width="0" style="1" hidden="1" customWidth="1"/>
    <col min="13511" max="13511" width="0.140625" style="1" customWidth="1"/>
    <col min="13512" max="13517" width="8.85546875" style="1" customWidth="1"/>
    <col min="13518" max="13518" width="8.5703125" style="1" customWidth="1"/>
    <col min="13519" max="13519" width="9.140625" style="1"/>
    <col min="13520" max="13520" width="9.85546875" style="1" customWidth="1"/>
    <col min="13521" max="13521" width="13.7109375" style="1" customWidth="1"/>
    <col min="13522" max="13522" width="12" style="1" customWidth="1"/>
    <col min="13523" max="13523" width="9.140625" style="1"/>
    <col min="13524" max="13524" width="19.140625" style="1" bestFit="1" customWidth="1"/>
    <col min="13525" max="13525" width="13.85546875" style="1" bestFit="1" customWidth="1"/>
    <col min="13526" max="13526" width="11.7109375" style="1" customWidth="1"/>
    <col min="13527" max="13527" width="26.28515625" style="1" customWidth="1"/>
    <col min="13528" max="13536" width="10.7109375" style="1" customWidth="1"/>
    <col min="13537" max="13757" width="9.140625" style="1"/>
    <col min="13758" max="13758" width="11" style="1" customWidth="1"/>
    <col min="13759" max="13759" width="0.5703125" style="1" customWidth="1"/>
    <col min="13760" max="13760" width="26.28515625" style="1" customWidth="1"/>
    <col min="13761" max="13766" width="0" style="1" hidden="1" customWidth="1"/>
    <col min="13767" max="13767" width="0.140625" style="1" customWidth="1"/>
    <col min="13768" max="13773" width="8.85546875" style="1" customWidth="1"/>
    <col min="13774" max="13774" width="8.5703125" style="1" customWidth="1"/>
    <col min="13775" max="13775" width="9.140625" style="1"/>
    <col min="13776" max="13776" width="9.85546875" style="1" customWidth="1"/>
    <col min="13777" max="13777" width="13.7109375" style="1" customWidth="1"/>
    <col min="13778" max="13778" width="12" style="1" customWidth="1"/>
    <col min="13779" max="13779" width="9.140625" style="1"/>
    <col min="13780" max="13780" width="19.140625" style="1" bestFit="1" customWidth="1"/>
    <col min="13781" max="13781" width="13.85546875" style="1" bestFit="1" customWidth="1"/>
    <col min="13782" max="13782" width="11.7109375" style="1" customWidth="1"/>
    <col min="13783" max="13783" width="26.28515625" style="1" customWidth="1"/>
    <col min="13784" max="13792" width="10.7109375" style="1" customWidth="1"/>
    <col min="13793" max="14013" width="9.140625" style="1"/>
    <col min="14014" max="14014" width="11" style="1" customWidth="1"/>
    <col min="14015" max="14015" width="0.5703125" style="1" customWidth="1"/>
    <col min="14016" max="14016" width="26.28515625" style="1" customWidth="1"/>
    <col min="14017" max="14022" width="0" style="1" hidden="1" customWidth="1"/>
    <col min="14023" max="14023" width="0.140625" style="1" customWidth="1"/>
    <col min="14024" max="14029" width="8.85546875" style="1" customWidth="1"/>
    <col min="14030" max="14030" width="8.5703125" style="1" customWidth="1"/>
    <col min="14031" max="14031" width="9.140625" style="1"/>
    <col min="14032" max="14032" width="9.85546875" style="1" customWidth="1"/>
    <col min="14033" max="14033" width="13.7109375" style="1" customWidth="1"/>
    <col min="14034" max="14034" width="12" style="1" customWidth="1"/>
    <col min="14035" max="14035" width="9.140625" style="1"/>
    <col min="14036" max="14036" width="19.140625" style="1" bestFit="1" customWidth="1"/>
    <col min="14037" max="14037" width="13.85546875" style="1" bestFit="1" customWidth="1"/>
    <col min="14038" max="14038" width="11.7109375" style="1" customWidth="1"/>
    <col min="14039" max="14039" width="26.28515625" style="1" customWidth="1"/>
    <col min="14040" max="14048" width="10.7109375" style="1" customWidth="1"/>
    <col min="14049" max="14269" width="9.140625" style="1"/>
    <col min="14270" max="14270" width="11" style="1" customWidth="1"/>
    <col min="14271" max="14271" width="0.5703125" style="1" customWidth="1"/>
    <col min="14272" max="14272" width="26.28515625" style="1" customWidth="1"/>
    <col min="14273" max="14278" width="0" style="1" hidden="1" customWidth="1"/>
    <col min="14279" max="14279" width="0.140625" style="1" customWidth="1"/>
    <col min="14280" max="14285" width="8.85546875" style="1" customWidth="1"/>
    <col min="14286" max="14286" width="8.5703125" style="1" customWidth="1"/>
    <col min="14287" max="14287" width="9.140625" style="1"/>
    <col min="14288" max="14288" width="9.85546875" style="1" customWidth="1"/>
    <col min="14289" max="14289" width="13.7109375" style="1" customWidth="1"/>
    <col min="14290" max="14290" width="12" style="1" customWidth="1"/>
    <col min="14291" max="14291" width="9.140625" style="1"/>
    <col min="14292" max="14292" width="19.140625" style="1" bestFit="1" customWidth="1"/>
    <col min="14293" max="14293" width="13.85546875" style="1" bestFit="1" customWidth="1"/>
    <col min="14294" max="14294" width="11.7109375" style="1" customWidth="1"/>
    <col min="14295" max="14295" width="26.28515625" style="1" customWidth="1"/>
    <col min="14296" max="14304" width="10.7109375" style="1" customWidth="1"/>
    <col min="14305" max="14525" width="9.140625" style="1"/>
    <col min="14526" max="14526" width="11" style="1" customWidth="1"/>
    <col min="14527" max="14527" width="0.5703125" style="1" customWidth="1"/>
    <col min="14528" max="14528" width="26.28515625" style="1" customWidth="1"/>
    <col min="14529" max="14534" width="0" style="1" hidden="1" customWidth="1"/>
    <col min="14535" max="14535" width="0.140625" style="1" customWidth="1"/>
    <col min="14536" max="14541" width="8.85546875" style="1" customWidth="1"/>
    <col min="14542" max="14542" width="8.5703125" style="1" customWidth="1"/>
    <col min="14543" max="14543" width="9.140625" style="1"/>
    <col min="14544" max="14544" width="9.85546875" style="1" customWidth="1"/>
    <col min="14545" max="14545" width="13.7109375" style="1" customWidth="1"/>
    <col min="14546" max="14546" width="12" style="1" customWidth="1"/>
    <col min="14547" max="14547" width="9.140625" style="1"/>
    <col min="14548" max="14548" width="19.140625" style="1" bestFit="1" customWidth="1"/>
    <col min="14549" max="14549" width="13.85546875" style="1" bestFit="1" customWidth="1"/>
    <col min="14550" max="14550" width="11.7109375" style="1" customWidth="1"/>
    <col min="14551" max="14551" width="26.28515625" style="1" customWidth="1"/>
    <col min="14552" max="14560" width="10.7109375" style="1" customWidth="1"/>
    <col min="14561" max="14781" width="9.140625" style="1"/>
    <col min="14782" max="14782" width="11" style="1" customWidth="1"/>
    <col min="14783" max="14783" width="0.5703125" style="1" customWidth="1"/>
    <col min="14784" max="14784" width="26.28515625" style="1" customWidth="1"/>
    <col min="14785" max="14790" width="0" style="1" hidden="1" customWidth="1"/>
    <col min="14791" max="14791" width="0.140625" style="1" customWidth="1"/>
    <col min="14792" max="14797" width="8.85546875" style="1" customWidth="1"/>
    <col min="14798" max="14798" width="8.5703125" style="1" customWidth="1"/>
    <col min="14799" max="14799" width="9.140625" style="1"/>
    <col min="14800" max="14800" width="9.85546875" style="1" customWidth="1"/>
    <col min="14801" max="14801" width="13.7109375" style="1" customWidth="1"/>
    <col min="14802" max="14802" width="12" style="1" customWidth="1"/>
    <col min="14803" max="14803" width="9.140625" style="1"/>
    <col min="14804" max="14804" width="19.140625" style="1" bestFit="1" customWidth="1"/>
    <col min="14805" max="14805" width="13.85546875" style="1" bestFit="1" customWidth="1"/>
    <col min="14806" max="14806" width="11.7109375" style="1" customWidth="1"/>
    <col min="14807" max="14807" width="26.28515625" style="1" customWidth="1"/>
    <col min="14808" max="14816" width="10.7109375" style="1" customWidth="1"/>
    <col min="14817" max="15037" width="9.140625" style="1"/>
    <col min="15038" max="15038" width="11" style="1" customWidth="1"/>
    <col min="15039" max="15039" width="0.5703125" style="1" customWidth="1"/>
    <col min="15040" max="15040" width="26.28515625" style="1" customWidth="1"/>
    <col min="15041" max="15046" width="0" style="1" hidden="1" customWidth="1"/>
    <col min="15047" max="15047" width="0.140625" style="1" customWidth="1"/>
    <col min="15048" max="15053" width="8.85546875" style="1" customWidth="1"/>
    <col min="15054" max="15054" width="8.5703125" style="1" customWidth="1"/>
    <col min="15055" max="15055" width="9.140625" style="1"/>
    <col min="15056" max="15056" width="9.85546875" style="1" customWidth="1"/>
    <col min="15057" max="15057" width="13.7109375" style="1" customWidth="1"/>
    <col min="15058" max="15058" width="12" style="1" customWidth="1"/>
    <col min="15059" max="15059" width="9.140625" style="1"/>
    <col min="15060" max="15060" width="19.140625" style="1" bestFit="1" customWidth="1"/>
    <col min="15061" max="15061" width="13.85546875" style="1" bestFit="1" customWidth="1"/>
    <col min="15062" max="15062" width="11.7109375" style="1" customWidth="1"/>
    <col min="15063" max="15063" width="26.28515625" style="1" customWidth="1"/>
    <col min="15064" max="15072" width="10.7109375" style="1" customWidth="1"/>
    <col min="15073" max="15293" width="9.140625" style="1"/>
    <col min="15294" max="15294" width="11" style="1" customWidth="1"/>
    <col min="15295" max="15295" width="0.5703125" style="1" customWidth="1"/>
    <col min="15296" max="15296" width="26.28515625" style="1" customWidth="1"/>
    <col min="15297" max="15302" width="0" style="1" hidden="1" customWidth="1"/>
    <col min="15303" max="15303" width="0.140625" style="1" customWidth="1"/>
    <col min="15304" max="15309" width="8.85546875" style="1" customWidth="1"/>
    <col min="15310" max="15310" width="8.5703125" style="1" customWidth="1"/>
    <col min="15311" max="15311" width="9.140625" style="1"/>
    <col min="15312" max="15312" width="9.85546875" style="1" customWidth="1"/>
    <col min="15313" max="15313" width="13.7109375" style="1" customWidth="1"/>
    <col min="15314" max="15314" width="12" style="1" customWidth="1"/>
    <col min="15315" max="15315" width="9.140625" style="1"/>
    <col min="15316" max="15316" width="19.140625" style="1" bestFit="1" customWidth="1"/>
    <col min="15317" max="15317" width="13.85546875" style="1" bestFit="1" customWidth="1"/>
    <col min="15318" max="15318" width="11.7109375" style="1" customWidth="1"/>
    <col min="15319" max="15319" width="26.28515625" style="1" customWidth="1"/>
    <col min="15320" max="15328" width="10.7109375" style="1" customWidth="1"/>
    <col min="15329" max="15549" width="9.140625" style="1"/>
    <col min="15550" max="15550" width="11" style="1" customWidth="1"/>
    <col min="15551" max="15551" width="0.5703125" style="1" customWidth="1"/>
    <col min="15552" max="15552" width="26.28515625" style="1" customWidth="1"/>
    <col min="15553" max="15558" width="0" style="1" hidden="1" customWidth="1"/>
    <col min="15559" max="15559" width="0.140625" style="1" customWidth="1"/>
    <col min="15560" max="15565" width="8.85546875" style="1" customWidth="1"/>
    <col min="15566" max="15566" width="8.5703125" style="1" customWidth="1"/>
    <col min="15567" max="15567" width="9.140625" style="1"/>
    <col min="15568" max="15568" width="9.85546875" style="1" customWidth="1"/>
    <col min="15569" max="15569" width="13.7109375" style="1" customWidth="1"/>
    <col min="15570" max="15570" width="12" style="1" customWidth="1"/>
    <col min="15571" max="15571" width="9.140625" style="1"/>
    <col min="15572" max="15572" width="19.140625" style="1" bestFit="1" customWidth="1"/>
    <col min="15573" max="15573" width="13.85546875" style="1" bestFit="1" customWidth="1"/>
    <col min="15574" max="15574" width="11.7109375" style="1" customWidth="1"/>
    <col min="15575" max="15575" width="26.28515625" style="1" customWidth="1"/>
    <col min="15576" max="15584" width="10.7109375" style="1" customWidth="1"/>
    <col min="15585" max="15805" width="9.140625" style="1"/>
    <col min="15806" max="15806" width="11" style="1" customWidth="1"/>
    <col min="15807" max="15807" width="0.5703125" style="1" customWidth="1"/>
    <col min="15808" max="15808" width="26.28515625" style="1" customWidth="1"/>
    <col min="15809" max="15814" width="0" style="1" hidden="1" customWidth="1"/>
    <col min="15815" max="15815" width="0.140625" style="1" customWidth="1"/>
    <col min="15816" max="15821" width="8.85546875" style="1" customWidth="1"/>
    <col min="15822" max="15822" width="8.5703125" style="1" customWidth="1"/>
    <col min="15823" max="15823" width="9.140625" style="1"/>
    <col min="15824" max="15824" width="9.85546875" style="1" customWidth="1"/>
    <col min="15825" max="15825" width="13.7109375" style="1" customWidth="1"/>
    <col min="15826" max="15826" width="12" style="1" customWidth="1"/>
    <col min="15827" max="15827" width="9.140625" style="1"/>
    <col min="15828" max="15828" width="19.140625" style="1" bestFit="1" customWidth="1"/>
    <col min="15829" max="15829" width="13.85546875" style="1" bestFit="1" customWidth="1"/>
    <col min="15830" max="15830" width="11.7109375" style="1" customWidth="1"/>
    <col min="15831" max="15831" width="26.28515625" style="1" customWidth="1"/>
    <col min="15832" max="15840" width="10.7109375" style="1" customWidth="1"/>
    <col min="15841" max="16061" width="9.140625" style="1"/>
    <col min="16062" max="16062" width="11" style="1" customWidth="1"/>
    <col min="16063" max="16063" width="0.5703125" style="1" customWidth="1"/>
    <col min="16064" max="16064" width="26.28515625" style="1" customWidth="1"/>
    <col min="16065" max="16070" width="0" style="1" hidden="1" customWidth="1"/>
    <col min="16071" max="16071" width="0.140625" style="1" customWidth="1"/>
    <col min="16072" max="16077" width="8.85546875" style="1" customWidth="1"/>
    <col min="16078" max="16078" width="8.5703125" style="1" customWidth="1"/>
    <col min="16079" max="16079" width="9.140625" style="1"/>
    <col min="16080" max="16080" width="9.85546875" style="1" customWidth="1"/>
    <col min="16081" max="16081" width="13.7109375" style="1" customWidth="1"/>
    <col min="16082" max="16082" width="12" style="1" customWidth="1"/>
    <col min="16083" max="16083" width="9.140625" style="1"/>
    <col min="16084" max="16084" width="19.140625" style="1" bestFit="1" customWidth="1"/>
    <col min="16085" max="16085" width="13.85546875" style="1" bestFit="1" customWidth="1"/>
    <col min="16086" max="16086" width="11.7109375" style="1" customWidth="1"/>
    <col min="16087" max="16087" width="26.28515625" style="1" customWidth="1"/>
    <col min="16088" max="16096" width="10.7109375" style="1" customWidth="1"/>
    <col min="16097" max="16384" width="9.140625" style="1"/>
  </cols>
  <sheetData>
    <row r="1" spans="1:11" x14ac:dyDescent="0.2">
      <c r="J1" s="2">
        <f ca="1">NOW()</f>
        <v>42816.684765972219</v>
      </c>
    </row>
    <row r="2" spans="1:11" ht="18.75" customHeight="1" x14ac:dyDescent="0.3">
      <c r="A2" s="3" t="s">
        <v>70</v>
      </c>
      <c r="B2" s="4"/>
      <c r="C2" s="4"/>
      <c r="D2" s="4"/>
      <c r="E2" s="4"/>
      <c r="F2" s="4"/>
      <c r="G2" s="4"/>
      <c r="H2" s="4"/>
      <c r="I2" s="86" t="s">
        <v>67</v>
      </c>
      <c r="J2" s="87"/>
      <c r="K2" s="5"/>
    </row>
    <row r="3" spans="1:11" ht="21.75" customHeight="1" x14ac:dyDescent="0.3">
      <c r="A3" s="3" t="s">
        <v>69</v>
      </c>
      <c r="B3" s="4"/>
      <c r="C3" s="4"/>
      <c r="D3" s="4"/>
      <c r="E3" s="4"/>
      <c r="F3" s="4"/>
      <c r="G3" s="4"/>
      <c r="H3" s="4"/>
      <c r="I3" s="87"/>
      <c r="J3" s="87"/>
      <c r="K3" s="5"/>
    </row>
    <row r="4" spans="1:11" ht="18.75" customHeight="1" x14ac:dyDescent="0.3">
      <c r="A4" s="3" t="s">
        <v>1</v>
      </c>
      <c r="B4" s="4"/>
      <c r="C4" s="4"/>
      <c r="D4" s="4"/>
      <c r="E4" s="4"/>
      <c r="F4" s="4"/>
      <c r="G4" s="4"/>
      <c r="H4" s="4"/>
      <c r="I4" s="88"/>
      <c r="J4" s="88"/>
    </row>
    <row r="5" spans="1:11" ht="52.5" customHeight="1" x14ac:dyDescent="0.25">
      <c r="A5" s="6"/>
      <c r="B5" s="7"/>
      <c r="C5" s="7"/>
      <c r="D5" s="7"/>
      <c r="E5" s="7"/>
      <c r="F5" s="7"/>
      <c r="G5" s="7"/>
      <c r="H5" s="8"/>
      <c r="I5" s="89" t="s">
        <v>2</v>
      </c>
      <c r="J5" s="90"/>
      <c r="K5" s="67" t="s">
        <v>3</v>
      </c>
    </row>
    <row r="6" spans="1:11" s="16" customFormat="1" x14ac:dyDescent="0.2">
      <c r="A6" s="10" t="s">
        <v>4</v>
      </c>
      <c r="B6" s="12">
        <v>2015</v>
      </c>
      <c r="C6" s="12">
        <v>2020</v>
      </c>
      <c r="D6" s="11">
        <v>2025</v>
      </c>
      <c r="E6" s="11">
        <v>2030</v>
      </c>
      <c r="F6" s="11">
        <v>2035</v>
      </c>
      <c r="G6" s="11">
        <v>2040</v>
      </c>
      <c r="H6" s="11">
        <v>2045</v>
      </c>
      <c r="I6" s="13" t="s">
        <v>5</v>
      </c>
      <c r="J6" s="14" t="s">
        <v>6</v>
      </c>
      <c r="K6" s="68" t="s">
        <v>7</v>
      </c>
    </row>
    <row r="7" spans="1:11" x14ac:dyDescent="0.2">
      <c r="A7" s="17"/>
      <c r="I7" s="18"/>
      <c r="J7" s="19"/>
      <c r="K7" s="19"/>
    </row>
    <row r="8" spans="1:11" s="27" customFormat="1" x14ac:dyDescent="0.2">
      <c r="A8" s="69" t="s">
        <v>8</v>
      </c>
      <c r="B8" s="22">
        <v>297.11200000000002</v>
      </c>
      <c r="C8" s="22">
        <v>319.29000000000002</v>
      </c>
      <c r="D8" s="22">
        <v>341.01900000000001</v>
      </c>
      <c r="E8" s="22">
        <v>362.524</v>
      </c>
      <c r="F8" s="22">
        <v>380.59399999999999</v>
      </c>
      <c r="G8" s="22">
        <v>396.233</v>
      </c>
      <c r="H8" s="22">
        <v>411.87200000000001</v>
      </c>
      <c r="I8" s="24">
        <f>H8-B8</f>
        <v>114.75999999999999</v>
      </c>
      <c r="J8" s="25">
        <f>I8/B8</f>
        <v>0.38625164920972554</v>
      </c>
      <c r="K8" s="25">
        <f>I8/I63</f>
        <v>0.1787756144827565</v>
      </c>
    </row>
    <row r="9" spans="1:11" s="40" customFormat="1" x14ac:dyDescent="0.2">
      <c r="A9" s="69" t="s">
        <v>57</v>
      </c>
      <c r="B9" s="22">
        <v>103.64400000000001</v>
      </c>
      <c r="C9" s="22">
        <v>109.318</v>
      </c>
      <c r="D9" s="22">
        <v>115.238</v>
      </c>
      <c r="E9" s="22">
        <v>120.666</v>
      </c>
      <c r="F9" s="22">
        <v>125.837</v>
      </c>
      <c r="G9" s="22">
        <v>131.149</v>
      </c>
      <c r="H9" s="22">
        <v>136.27600000000001</v>
      </c>
      <c r="I9" s="24">
        <f>H9-B9</f>
        <v>32.632000000000005</v>
      </c>
      <c r="J9" s="25">
        <f>I9/B9</f>
        <v>0.31484697618771951</v>
      </c>
      <c r="K9" s="25">
        <f>I9/I63</f>
        <v>5.0834836631241824E-2</v>
      </c>
    </row>
    <row r="10" spans="1:11" s="27" customFormat="1" x14ac:dyDescent="0.2">
      <c r="A10" s="69" t="s">
        <v>71</v>
      </c>
      <c r="B10" s="22">
        <v>71.191000000000003</v>
      </c>
      <c r="C10" s="22">
        <v>75.665000000000006</v>
      </c>
      <c r="D10" s="22">
        <v>80.778999999999996</v>
      </c>
      <c r="E10" s="22">
        <v>84.117999999999995</v>
      </c>
      <c r="F10" s="22">
        <v>87.847999999999999</v>
      </c>
      <c r="G10" s="22">
        <v>92.897999999999996</v>
      </c>
      <c r="H10" s="22">
        <v>107.08199999999999</v>
      </c>
      <c r="I10" s="24">
        <f>H10-B10</f>
        <v>35.890999999999991</v>
      </c>
      <c r="J10" s="25">
        <f>I10/B10</f>
        <v>0.50415080557935676</v>
      </c>
      <c r="K10" s="25">
        <f>I10/I63</f>
        <v>5.5911777443365396E-2</v>
      </c>
    </row>
    <row r="11" spans="1:11" x14ac:dyDescent="0.2">
      <c r="A11" s="17"/>
      <c r="B11" s="31"/>
      <c r="C11" s="31"/>
      <c r="D11" s="31"/>
      <c r="E11" s="31"/>
      <c r="F11" s="31"/>
      <c r="G11" s="31"/>
      <c r="H11" s="31"/>
      <c r="I11" s="24"/>
      <c r="J11" s="33"/>
      <c r="K11" s="33"/>
    </row>
    <row r="12" spans="1:11" s="16" customFormat="1" x14ac:dyDescent="0.2">
      <c r="A12" s="71" t="s">
        <v>58</v>
      </c>
      <c r="B12" s="36">
        <f t="shared" ref="B12:H12" si="0">SUM(B8:B10)</f>
        <v>471.947</v>
      </c>
      <c r="C12" s="36">
        <f t="shared" si="0"/>
        <v>504.27300000000002</v>
      </c>
      <c r="D12" s="36">
        <f t="shared" si="0"/>
        <v>537.03600000000006</v>
      </c>
      <c r="E12" s="36">
        <f t="shared" si="0"/>
        <v>567.30799999999999</v>
      </c>
      <c r="F12" s="36">
        <f t="shared" si="0"/>
        <v>594.279</v>
      </c>
      <c r="G12" s="36">
        <f t="shared" si="0"/>
        <v>620.28000000000009</v>
      </c>
      <c r="H12" s="36">
        <f t="shared" si="0"/>
        <v>655.23</v>
      </c>
      <c r="I12" s="24">
        <f>H12-B12</f>
        <v>183.28300000000002</v>
      </c>
      <c r="J12" s="37">
        <f>I12/B12</f>
        <v>0.38835504834229273</v>
      </c>
      <c r="K12" s="37">
        <f>I12/I63</f>
        <v>0.28552222855736376</v>
      </c>
    </row>
    <row r="13" spans="1:11" x14ac:dyDescent="0.2">
      <c r="A13" s="17"/>
      <c r="B13" s="31"/>
      <c r="C13" s="31"/>
      <c r="D13" s="31"/>
      <c r="E13" s="31"/>
      <c r="F13" s="31"/>
      <c r="G13" s="31"/>
      <c r="H13" s="31"/>
      <c r="I13" s="24"/>
      <c r="J13" s="33"/>
      <c r="K13" s="33"/>
    </row>
    <row r="14" spans="1:11" s="27" customFormat="1" x14ac:dyDescent="0.2">
      <c r="A14" s="69" t="s">
        <v>13</v>
      </c>
      <c r="B14" s="22">
        <v>374.85</v>
      </c>
      <c r="C14" s="22">
        <v>391.1</v>
      </c>
      <c r="D14" s="22">
        <v>405.56200000000001</v>
      </c>
      <c r="E14" s="22">
        <v>422.34199999999998</v>
      </c>
      <c r="F14" s="22">
        <v>438.08699999999999</v>
      </c>
      <c r="G14" s="22">
        <v>450.92200000000003</v>
      </c>
      <c r="H14" s="22">
        <v>461.94299999999998</v>
      </c>
      <c r="I14" s="24">
        <f>H14-B14</f>
        <v>87.092999999999961</v>
      </c>
      <c r="J14" s="25">
        <f>I14/B14</f>
        <v>0.23234093637454969</v>
      </c>
      <c r="K14" s="25">
        <f>I14/I63</f>
        <v>0.13567536242721076</v>
      </c>
    </row>
    <row r="15" spans="1:11" s="16" customFormat="1" x14ac:dyDescent="0.2">
      <c r="A15" s="17" t="s">
        <v>72</v>
      </c>
      <c r="B15" s="31">
        <v>26.448</v>
      </c>
      <c r="C15" s="31">
        <v>28.457999999999998</v>
      </c>
      <c r="D15" s="38">
        <v>30.800999999999998</v>
      </c>
      <c r="E15" s="38">
        <v>32.465000000000003</v>
      </c>
      <c r="F15" s="38">
        <v>33.999000000000002</v>
      </c>
      <c r="G15" s="38">
        <v>35.362000000000002</v>
      </c>
      <c r="H15" s="22">
        <v>36.767000000000003</v>
      </c>
      <c r="I15" s="24">
        <f t="shared" ref="I15:I20" si="1">H15-B15</f>
        <v>10.319000000000003</v>
      </c>
      <c r="J15" s="25">
        <f t="shared" ref="J15:J20" si="2">I15/B15</f>
        <v>0.3901618269812463</v>
      </c>
      <c r="K15" s="37">
        <f>I15/I63</f>
        <v>1.6075161779780106E-2</v>
      </c>
    </row>
    <row r="16" spans="1:11" s="16" customFormat="1" x14ac:dyDescent="0.2">
      <c r="A16" s="17" t="s">
        <v>15</v>
      </c>
      <c r="B16" s="31">
        <v>24.651</v>
      </c>
      <c r="C16" s="31">
        <v>26.036000000000001</v>
      </c>
      <c r="D16" s="38">
        <v>27.547999999999998</v>
      </c>
      <c r="E16" s="38">
        <v>28.884</v>
      </c>
      <c r="F16" s="38">
        <v>30.478999999999999</v>
      </c>
      <c r="G16" s="38">
        <v>32.082000000000001</v>
      </c>
      <c r="H16" s="22">
        <v>33.408999999999999</v>
      </c>
      <c r="I16" s="24">
        <f t="shared" si="1"/>
        <v>8.7579999999999991</v>
      </c>
      <c r="J16" s="25">
        <f t="shared" si="2"/>
        <v>0.35527970467729503</v>
      </c>
      <c r="K16" s="37">
        <f>I16/I63</f>
        <v>1.3643402157894577E-2</v>
      </c>
    </row>
    <row r="17" spans="1:11" s="29" customFormat="1" x14ac:dyDescent="0.2">
      <c r="A17" s="17" t="s">
        <v>16</v>
      </c>
      <c r="B17" s="31">
        <v>321.14299999999997</v>
      </c>
      <c r="C17" s="31">
        <v>334.26799999999997</v>
      </c>
      <c r="D17" s="31">
        <v>343.86500000000001</v>
      </c>
      <c r="E17" s="31">
        <v>355.49400000000003</v>
      </c>
      <c r="F17" s="31">
        <v>363.28300000000002</v>
      </c>
      <c r="G17" s="31">
        <v>370.02300000000002</v>
      </c>
      <c r="H17" s="31">
        <v>376.78699999999998</v>
      </c>
      <c r="I17" s="24">
        <f t="shared" si="1"/>
        <v>55.644000000000005</v>
      </c>
      <c r="J17" s="25">
        <f t="shared" si="2"/>
        <v>0.17326860619723927</v>
      </c>
      <c r="K17" s="37">
        <f>I17/I63</f>
        <v>8.6683428827801542E-2</v>
      </c>
    </row>
    <row r="18" spans="1:11" s="27" customFormat="1" x14ac:dyDescent="0.2">
      <c r="A18" s="69" t="s">
        <v>18</v>
      </c>
      <c r="B18" s="22">
        <v>403.93599999999998</v>
      </c>
      <c r="C18" s="22">
        <v>421.149</v>
      </c>
      <c r="D18" s="22">
        <v>444.495</v>
      </c>
      <c r="E18" s="22">
        <v>467.75299999999999</v>
      </c>
      <c r="F18" s="22">
        <v>490.15199999999999</v>
      </c>
      <c r="G18" s="22">
        <v>511.87</v>
      </c>
      <c r="H18" s="22">
        <v>531.83799999999997</v>
      </c>
      <c r="I18" s="24">
        <f t="shared" si="1"/>
        <v>127.90199999999999</v>
      </c>
      <c r="J18" s="25">
        <f t="shared" si="2"/>
        <v>0.31663926958726135</v>
      </c>
      <c r="K18" s="25">
        <f>I18/I63</f>
        <v>0.19924850682793241</v>
      </c>
    </row>
    <row r="19" spans="1:11" s="27" customFormat="1" x14ac:dyDescent="0.2">
      <c r="A19" s="69" t="s">
        <v>17</v>
      </c>
      <c r="B19" s="22">
        <v>9.2279999999999998</v>
      </c>
      <c r="C19" s="22">
        <v>9.7479999999999993</v>
      </c>
      <c r="D19" s="22">
        <v>9.8979999999999997</v>
      </c>
      <c r="E19" s="22">
        <v>10.048</v>
      </c>
      <c r="F19" s="22">
        <v>10.198</v>
      </c>
      <c r="G19" s="22">
        <v>10.348000000000001</v>
      </c>
      <c r="H19" s="22">
        <v>10.497999999999999</v>
      </c>
      <c r="I19" s="24">
        <f t="shared" si="1"/>
        <v>1.2699999999999996</v>
      </c>
      <c r="J19" s="25">
        <f t="shared" si="2"/>
        <v>0.13762462071954915</v>
      </c>
      <c r="K19" s="25">
        <f>I19/I63</f>
        <v>1.9784335168447258E-3</v>
      </c>
    </row>
    <row r="20" spans="1:11" s="27" customFormat="1" x14ac:dyDescent="0.2">
      <c r="A20" s="69" t="s">
        <v>20</v>
      </c>
      <c r="B20" s="22">
        <v>5.5</v>
      </c>
      <c r="C20" s="22">
        <v>6.2</v>
      </c>
      <c r="D20" s="22">
        <v>6.9</v>
      </c>
      <c r="E20" s="22">
        <v>7.4</v>
      </c>
      <c r="F20" s="22">
        <v>7.7</v>
      </c>
      <c r="G20" s="22">
        <v>7.9</v>
      </c>
      <c r="H20" s="22">
        <v>8.1</v>
      </c>
      <c r="I20" s="24">
        <f t="shared" si="1"/>
        <v>2.5999999999999996</v>
      </c>
      <c r="J20" s="25">
        <f t="shared" si="2"/>
        <v>0.47272727272727266</v>
      </c>
      <c r="K20" s="25">
        <f>I20/I63</f>
        <v>4.0503363336978643E-3</v>
      </c>
    </row>
    <row r="21" spans="1:11" s="27" customFormat="1" x14ac:dyDescent="0.2">
      <c r="A21" s="72"/>
      <c r="B21" s="22"/>
      <c r="C21" s="22"/>
      <c r="D21" s="22"/>
      <c r="E21" s="22"/>
      <c r="F21" s="22"/>
      <c r="G21" s="22"/>
      <c r="H21" s="22"/>
      <c r="I21" s="24"/>
      <c r="J21" s="25"/>
      <c r="K21" s="25"/>
    </row>
    <row r="22" spans="1:11" s="16" customFormat="1" x14ac:dyDescent="0.2">
      <c r="A22" s="71" t="s">
        <v>73</v>
      </c>
      <c r="B22" s="36">
        <f t="shared" ref="B22:H22" si="3">SUM(B14,B17,B18,B19,B20)</f>
        <v>1114.6569999999999</v>
      </c>
      <c r="C22" s="36">
        <f t="shared" si="3"/>
        <v>1162.4649999999999</v>
      </c>
      <c r="D22" s="36">
        <f t="shared" si="3"/>
        <v>1210.72</v>
      </c>
      <c r="E22" s="36">
        <f t="shared" si="3"/>
        <v>1263.037</v>
      </c>
      <c r="F22" s="36">
        <f t="shared" si="3"/>
        <v>1309.42</v>
      </c>
      <c r="G22" s="36">
        <f t="shared" si="3"/>
        <v>1351.0630000000001</v>
      </c>
      <c r="H22" s="36">
        <f t="shared" si="3"/>
        <v>1389.1659999999999</v>
      </c>
      <c r="I22" s="24">
        <f>H22-B22</f>
        <v>274.50900000000001</v>
      </c>
      <c r="J22" s="37">
        <f>I22/B22</f>
        <v>0.24627217161871323</v>
      </c>
      <c r="K22" s="37">
        <f>I22/I63</f>
        <v>0.42763606793348741</v>
      </c>
    </row>
    <row r="23" spans="1:11" x14ac:dyDescent="0.2">
      <c r="A23" s="17"/>
      <c r="B23" s="31"/>
      <c r="C23" s="31"/>
      <c r="D23" s="31"/>
      <c r="E23" s="31"/>
      <c r="F23" s="31"/>
      <c r="G23" s="31"/>
      <c r="H23" s="31"/>
      <c r="I23" s="24"/>
      <c r="J23" s="33"/>
      <c r="K23" s="33"/>
    </row>
    <row r="24" spans="1:11" s="16" customFormat="1" x14ac:dyDescent="0.2">
      <c r="A24" s="17" t="s">
        <v>74</v>
      </c>
      <c r="B24" s="31">
        <v>121.072</v>
      </c>
      <c r="C24" s="31">
        <v>137.90600000000001</v>
      </c>
      <c r="D24" s="31">
        <v>150.76</v>
      </c>
      <c r="E24" s="31">
        <v>158.56800000000001</v>
      </c>
      <c r="F24" s="31">
        <v>164.328</v>
      </c>
      <c r="G24" s="31">
        <v>167.58799999999999</v>
      </c>
      <c r="H24" s="31">
        <v>169.261</v>
      </c>
      <c r="I24" s="24">
        <f>H24-B24</f>
        <v>48.188999999999993</v>
      </c>
      <c r="J24" s="37">
        <f>I24/B24</f>
        <v>0.39801936038059993</v>
      </c>
      <c r="K24" s="37">
        <f>I24/I63</f>
        <v>7.5069868301756298E-2</v>
      </c>
    </row>
    <row r="25" spans="1:11" s="40" customFormat="1" x14ac:dyDescent="0.2">
      <c r="A25" s="69" t="s">
        <v>75</v>
      </c>
      <c r="B25" s="23">
        <v>140.40700000000001</v>
      </c>
      <c r="C25" s="23">
        <v>151.86099999999999</v>
      </c>
      <c r="D25" s="23">
        <v>164.37299999999999</v>
      </c>
      <c r="E25" s="23">
        <v>173.773</v>
      </c>
      <c r="F25" s="23">
        <v>181.61500000000001</v>
      </c>
      <c r="G25" s="23">
        <v>187.94</v>
      </c>
      <c r="H25" s="23">
        <v>192.892</v>
      </c>
      <c r="I25" s="24">
        <f t="shared" ref="I25:I31" si="4">H25-B25</f>
        <v>52.484999999999985</v>
      </c>
      <c r="J25" s="37">
        <f t="shared" ref="J25:J31" si="5">I25/B25</f>
        <v>0.37380614926606209</v>
      </c>
      <c r="K25" s="25">
        <f>I25/I63</f>
        <v>8.1762270182358612E-2</v>
      </c>
    </row>
    <row r="26" spans="1:11" s="40" customFormat="1" x14ac:dyDescent="0.2">
      <c r="A26" s="69" t="s">
        <v>24</v>
      </c>
      <c r="B26" s="23">
        <v>13.635999999999999</v>
      </c>
      <c r="C26" s="23">
        <v>14.231</v>
      </c>
      <c r="D26" s="23">
        <v>14.997</v>
      </c>
      <c r="E26" s="23">
        <v>15.43</v>
      </c>
      <c r="F26" s="23">
        <v>15.736000000000001</v>
      </c>
      <c r="G26" s="23">
        <v>16.044</v>
      </c>
      <c r="H26" s="23">
        <v>16.353999999999999</v>
      </c>
      <c r="I26" s="24">
        <f t="shared" si="4"/>
        <v>2.718</v>
      </c>
      <c r="J26" s="37">
        <f t="shared" si="5"/>
        <v>0.19932531534174244</v>
      </c>
      <c r="K26" s="25">
        <f>I26/I63</f>
        <v>4.2341592903810754E-3</v>
      </c>
    </row>
    <row r="27" spans="1:11" s="16" customFormat="1" x14ac:dyDescent="0.2">
      <c r="A27" s="17" t="s">
        <v>76</v>
      </c>
      <c r="B27" s="30">
        <v>4.5069999999999997</v>
      </c>
      <c r="C27" s="30">
        <v>5.0359999999999996</v>
      </c>
      <c r="D27" s="30">
        <v>5.0359999999999996</v>
      </c>
      <c r="E27" s="30">
        <v>5.0359999999999996</v>
      </c>
      <c r="F27" s="23">
        <v>5.0359999999999996</v>
      </c>
      <c r="G27" s="23">
        <v>5.0359999999999996</v>
      </c>
      <c r="H27" s="23">
        <v>5.0359999999999996</v>
      </c>
      <c r="I27" s="24">
        <f t="shared" si="4"/>
        <v>0.52899999999999991</v>
      </c>
      <c r="J27" s="37">
        <f t="shared" si="5"/>
        <v>0.11737297537164409</v>
      </c>
      <c r="K27" s="37">
        <f>I27/I63</f>
        <v>8.2408766174083469E-4</v>
      </c>
    </row>
    <row r="28" spans="1:11" s="27" customFormat="1" x14ac:dyDescent="0.2">
      <c r="A28" s="69" t="s">
        <v>62</v>
      </c>
      <c r="B28" s="22">
        <v>32.225000000000001</v>
      </c>
      <c r="C28" s="22">
        <v>34.325000000000003</v>
      </c>
      <c r="D28" s="22">
        <v>36.125</v>
      </c>
      <c r="E28" s="22">
        <v>37.35</v>
      </c>
      <c r="F28" s="22">
        <v>37.950000000000003</v>
      </c>
      <c r="G28" s="22">
        <v>38.125</v>
      </c>
      <c r="H28" s="22">
        <v>38.299999999999997</v>
      </c>
      <c r="I28" s="24">
        <f t="shared" si="4"/>
        <v>6.0749999999999957</v>
      </c>
      <c r="J28" s="37">
        <f t="shared" si="5"/>
        <v>0.18851823118696651</v>
      </c>
      <c r="K28" s="73" t="s">
        <v>27</v>
      </c>
    </row>
    <row r="29" spans="1:11" s="27" customFormat="1" x14ac:dyDescent="0.2">
      <c r="A29" s="69" t="s">
        <v>11</v>
      </c>
      <c r="B29" s="22">
        <v>53.658999999999999</v>
      </c>
      <c r="C29" s="22">
        <v>60.302</v>
      </c>
      <c r="D29" s="22">
        <v>65.528999999999996</v>
      </c>
      <c r="E29" s="22">
        <v>72.911000000000001</v>
      </c>
      <c r="F29" s="22">
        <v>78.605999999999995</v>
      </c>
      <c r="G29" s="22">
        <v>83.426000000000002</v>
      </c>
      <c r="H29" s="22">
        <v>92.162999999999997</v>
      </c>
      <c r="I29" s="24">
        <f t="shared" si="4"/>
        <v>38.503999999999998</v>
      </c>
      <c r="J29" s="37">
        <f t="shared" si="5"/>
        <v>0.7175683482733558</v>
      </c>
      <c r="K29" s="25">
        <f>I29/I63</f>
        <v>5.9982365458731764E-2</v>
      </c>
    </row>
    <row r="30" spans="1:11" s="29" customFormat="1" x14ac:dyDescent="0.2">
      <c r="A30" s="17" t="s">
        <v>28</v>
      </c>
      <c r="B30" s="31">
        <v>89.462000000000003</v>
      </c>
      <c r="C30" s="31">
        <v>99.01</v>
      </c>
      <c r="D30" s="31">
        <v>107.934</v>
      </c>
      <c r="E30" s="31">
        <v>115.066</v>
      </c>
      <c r="F30" s="31">
        <v>121.133</v>
      </c>
      <c r="G30" s="31">
        <v>126.539</v>
      </c>
      <c r="H30" s="22">
        <v>131.167</v>
      </c>
      <c r="I30" s="24">
        <f t="shared" si="4"/>
        <v>41.704999999999998</v>
      </c>
      <c r="J30" s="37">
        <f t="shared" si="5"/>
        <v>0.4661755829290648</v>
      </c>
      <c r="K30" s="37">
        <f>I30/I63</f>
        <v>6.496895261418055E-2</v>
      </c>
    </row>
    <row r="31" spans="1:11" s="74" customFormat="1" x14ac:dyDescent="0.2">
      <c r="A31" s="17" t="s">
        <v>68</v>
      </c>
      <c r="B31" s="43">
        <v>27.268999999999998</v>
      </c>
      <c r="C31" s="43">
        <v>30.863</v>
      </c>
      <c r="D31" s="43">
        <v>34.116999999999997</v>
      </c>
      <c r="E31" s="43">
        <v>35.241999999999997</v>
      </c>
      <c r="F31" s="43">
        <v>35.912999999999997</v>
      </c>
      <c r="G31" s="43">
        <v>36.631</v>
      </c>
      <c r="H31" s="22">
        <v>36.744999999999997</v>
      </c>
      <c r="I31" s="24">
        <f t="shared" si="4"/>
        <v>9.4759999999999991</v>
      </c>
      <c r="J31" s="37">
        <f t="shared" si="5"/>
        <v>0.34750082511276542</v>
      </c>
      <c r="K31" s="37">
        <f>I31/I63</f>
        <v>1.4761918114661909E-2</v>
      </c>
    </row>
    <row r="32" spans="1:11" s="74" customFormat="1" x14ac:dyDescent="0.2">
      <c r="A32" s="69" t="s">
        <v>77</v>
      </c>
      <c r="B32" s="22">
        <v>49.673000000000002</v>
      </c>
      <c r="C32" s="22">
        <v>57.533000000000001</v>
      </c>
      <c r="D32" s="22">
        <v>65.472999999999999</v>
      </c>
      <c r="E32" s="22">
        <v>73.367000000000004</v>
      </c>
      <c r="F32" s="22">
        <v>80.539000000000001</v>
      </c>
      <c r="G32" s="22">
        <v>87.67</v>
      </c>
      <c r="H32" s="22">
        <v>94.801000000000002</v>
      </c>
      <c r="I32" s="24">
        <f>H32-B32</f>
        <v>45.128</v>
      </c>
      <c r="J32" s="37">
        <f>I32/B32</f>
        <v>0.90850160046705453</v>
      </c>
      <c r="K32" s="73" t="s">
        <v>27</v>
      </c>
    </row>
    <row r="33" spans="1:11" x14ac:dyDescent="0.2">
      <c r="A33" s="72"/>
      <c r="B33" s="22"/>
      <c r="C33" s="22"/>
      <c r="D33" s="22"/>
      <c r="E33" s="22"/>
      <c r="F33" s="22"/>
      <c r="G33" s="22"/>
      <c r="H33" s="22"/>
      <c r="I33" s="24"/>
      <c r="J33" s="25"/>
      <c r="K33" s="25"/>
    </row>
    <row r="34" spans="1:11" s="74" customFormat="1" x14ac:dyDescent="0.2">
      <c r="A34" s="71" t="s">
        <v>64</v>
      </c>
      <c r="B34" s="36">
        <f>SUM(B24,B25,B26,B27,B28,B29,B30,B32)</f>
        <v>504.64100000000008</v>
      </c>
      <c r="C34" s="36">
        <f t="shared" ref="C34:H34" si="6">SUM(C24,C25,C26,C27,C28,C29,C30,C32)</f>
        <v>560.20399999999995</v>
      </c>
      <c r="D34" s="36">
        <f t="shared" si="6"/>
        <v>610.22699999999998</v>
      </c>
      <c r="E34" s="36">
        <f t="shared" si="6"/>
        <v>651.50099999999998</v>
      </c>
      <c r="F34" s="36">
        <f t="shared" si="6"/>
        <v>684.94299999999998</v>
      </c>
      <c r="G34" s="36">
        <f t="shared" si="6"/>
        <v>712.36799999999994</v>
      </c>
      <c r="H34" s="36">
        <f t="shared" si="6"/>
        <v>739.97400000000005</v>
      </c>
      <c r="I34" s="24">
        <f>H34-B34</f>
        <v>235.33299999999997</v>
      </c>
      <c r="J34" s="37">
        <f>I34/B34</f>
        <v>0.46633745573585961</v>
      </c>
      <c r="K34" s="37">
        <f>I34/I63</f>
        <v>0.36660684631466134</v>
      </c>
    </row>
    <row r="35" spans="1:11" s="74" customFormat="1" x14ac:dyDescent="0.2">
      <c r="A35" s="72"/>
      <c r="B35" s="22"/>
      <c r="C35" s="22"/>
      <c r="D35" s="22"/>
      <c r="E35" s="22"/>
      <c r="F35" s="22"/>
      <c r="G35" s="22"/>
      <c r="H35" s="22"/>
      <c r="I35" s="24"/>
      <c r="J35" s="25"/>
      <c r="K35" s="25"/>
    </row>
    <row r="36" spans="1:11" s="74" customFormat="1" x14ac:dyDescent="0.2">
      <c r="A36" s="69" t="s">
        <v>31</v>
      </c>
      <c r="B36" s="22">
        <v>206.441</v>
      </c>
      <c r="C36" s="22">
        <v>213.50399999999999</v>
      </c>
      <c r="D36" s="22">
        <v>220.565</v>
      </c>
      <c r="E36" s="22">
        <v>227.626</v>
      </c>
      <c r="F36" s="22">
        <v>234.64699999999999</v>
      </c>
      <c r="G36" s="22">
        <v>241.542</v>
      </c>
      <c r="H36" s="22">
        <v>245.75800000000001</v>
      </c>
      <c r="I36" s="24">
        <f>H36-B36</f>
        <v>39.317000000000007</v>
      </c>
      <c r="J36" s="25">
        <f>I36/B36</f>
        <v>0.19045150914789216</v>
      </c>
      <c r="K36" s="75" t="s">
        <v>27</v>
      </c>
    </row>
    <row r="37" spans="1:11" s="74" customFormat="1" x14ac:dyDescent="0.2">
      <c r="A37" s="69" t="s">
        <v>32</v>
      </c>
      <c r="B37" s="22">
        <v>64.141999999999996</v>
      </c>
      <c r="C37" s="22">
        <v>66.218999999999994</v>
      </c>
      <c r="D37" s="22">
        <v>68.025000000000006</v>
      </c>
      <c r="E37" s="22">
        <v>69.691999999999993</v>
      </c>
      <c r="F37" s="22">
        <v>71.305000000000007</v>
      </c>
      <c r="G37" s="22">
        <v>72.852999999999994</v>
      </c>
      <c r="H37" s="22">
        <v>74.400999999999996</v>
      </c>
      <c r="I37" s="24">
        <f t="shared" ref="I37:I38" si="7">H37-B37</f>
        <v>10.259</v>
      </c>
      <c r="J37" s="25">
        <f t="shared" ref="J37:J38" si="8">I37/B37</f>
        <v>0.15994200367933648</v>
      </c>
      <c r="K37" s="75" t="s">
        <v>27</v>
      </c>
    </row>
    <row r="38" spans="1:11" s="74" customFormat="1" x14ac:dyDescent="0.2">
      <c r="A38" s="69" t="s">
        <v>33</v>
      </c>
      <c r="B38" s="22">
        <v>112.173</v>
      </c>
      <c r="C38" s="22">
        <v>123.899</v>
      </c>
      <c r="D38" s="22">
        <v>130.94800000000001</v>
      </c>
      <c r="E38" s="22">
        <v>135.517</v>
      </c>
      <c r="F38" s="22">
        <v>138.51300000000001</v>
      </c>
      <c r="G38" s="22">
        <v>139.49700000000001</v>
      </c>
      <c r="H38" s="22">
        <v>140.48099999999999</v>
      </c>
      <c r="I38" s="24">
        <f t="shared" si="7"/>
        <v>28.307999999999993</v>
      </c>
      <c r="J38" s="25">
        <f t="shared" si="8"/>
        <v>0.25236019362948298</v>
      </c>
      <c r="K38" s="75" t="s">
        <v>27</v>
      </c>
    </row>
    <row r="39" spans="1:11" s="74" customFormat="1" ht="13.5" x14ac:dyDescent="0.25">
      <c r="A39" s="72"/>
      <c r="B39" s="22"/>
      <c r="C39" s="22"/>
      <c r="D39" s="22"/>
      <c r="E39" s="22"/>
      <c r="F39" s="22"/>
      <c r="G39" s="22"/>
      <c r="H39" s="22"/>
      <c r="I39" s="24"/>
      <c r="J39" s="82"/>
      <c r="K39" s="75"/>
    </row>
    <row r="40" spans="1:11" s="74" customFormat="1" x14ac:dyDescent="0.2">
      <c r="A40" s="71" t="s">
        <v>34</v>
      </c>
      <c r="B40" s="39">
        <f t="shared" ref="B40:H40" si="9">SUM(B36:B38)</f>
        <v>382.75599999999997</v>
      </c>
      <c r="C40" s="39">
        <f t="shared" si="9"/>
        <v>403.62199999999996</v>
      </c>
      <c r="D40" s="39">
        <f t="shared" si="9"/>
        <v>419.53800000000001</v>
      </c>
      <c r="E40" s="39">
        <f t="shared" si="9"/>
        <v>432.83499999999998</v>
      </c>
      <c r="F40" s="39">
        <f t="shared" si="9"/>
        <v>444.46500000000003</v>
      </c>
      <c r="G40" s="39">
        <f t="shared" si="9"/>
        <v>453.892</v>
      </c>
      <c r="H40" s="39">
        <f t="shared" si="9"/>
        <v>460.64</v>
      </c>
      <c r="I40" s="24">
        <f>H40-B40</f>
        <v>77.884000000000015</v>
      </c>
      <c r="J40" s="25">
        <f>SUM(I40/B40)</f>
        <v>0.20348211393159094</v>
      </c>
      <c r="K40" s="75" t="s">
        <v>27</v>
      </c>
    </row>
    <row r="41" spans="1:11" s="74" customFormat="1" x14ac:dyDescent="0.2">
      <c r="A41" s="71" t="s">
        <v>35</v>
      </c>
      <c r="B41" s="22"/>
      <c r="C41" s="22"/>
      <c r="D41" s="22"/>
      <c r="E41" s="22"/>
      <c r="F41" s="22"/>
      <c r="G41" s="22"/>
      <c r="H41" s="22"/>
      <c r="I41" s="24"/>
      <c r="J41" s="25"/>
      <c r="K41" s="75"/>
    </row>
    <row r="42" spans="1:11" s="74" customFormat="1" x14ac:dyDescent="0.2">
      <c r="A42" s="72"/>
      <c r="B42" s="22"/>
      <c r="C42" s="22"/>
      <c r="D42" s="22"/>
      <c r="E42" s="22"/>
      <c r="F42" s="22"/>
      <c r="G42" s="22"/>
      <c r="H42" s="22"/>
      <c r="I42" s="24"/>
      <c r="J42" s="25"/>
      <c r="K42" s="75"/>
    </row>
    <row r="43" spans="1:11" s="74" customFormat="1" x14ac:dyDescent="0.2">
      <c r="A43" s="17" t="s">
        <v>36</v>
      </c>
      <c r="B43" s="22">
        <v>9.8079999999999998</v>
      </c>
      <c r="C43" s="22">
        <v>11.237</v>
      </c>
      <c r="D43" s="22">
        <v>12.808</v>
      </c>
      <c r="E43" s="22">
        <v>14.366</v>
      </c>
      <c r="F43" s="22">
        <v>15.760999999999999</v>
      </c>
      <c r="G43" s="22">
        <v>17.141999999999999</v>
      </c>
      <c r="H43" s="22">
        <v>18.523</v>
      </c>
      <c r="I43" s="24">
        <f>H43-B43</f>
        <v>8.7149999999999999</v>
      </c>
      <c r="J43" s="25">
        <f>SUM(I43/B43)</f>
        <v>0.88856035889070151</v>
      </c>
      <c r="K43" s="75" t="s">
        <v>27</v>
      </c>
    </row>
    <row r="44" spans="1:11" s="74" customFormat="1" x14ac:dyDescent="0.2">
      <c r="A44" s="17" t="s">
        <v>37</v>
      </c>
      <c r="B44" s="22">
        <v>49.527000000000001</v>
      </c>
      <c r="C44" s="22">
        <v>57.076000000000001</v>
      </c>
      <c r="D44" s="22">
        <v>64.984999999999999</v>
      </c>
      <c r="E44" s="22">
        <v>72.87</v>
      </c>
      <c r="F44" s="22">
        <v>79.510999999999996</v>
      </c>
      <c r="G44" s="22">
        <v>86.125</v>
      </c>
      <c r="H44" s="22">
        <v>92.739000000000004</v>
      </c>
      <c r="I44" s="24">
        <f t="shared" ref="I44:I46" si="10">H44-B44</f>
        <v>43.212000000000003</v>
      </c>
      <c r="J44" s="25">
        <f t="shared" ref="J44:J46" si="11">SUM(I44/B44)</f>
        <v>0.87249379126537041</v>
      </c>
      <c r="K44" s="75" t="s">
        <v>27</v>
      </c>
    </row>
    <row r="45" spans="1:11" s="74" customFormat="1" x14ac:dyDescent="0.2">
      <c r="A45" s="77" t="s">
        <v>38</v>
      </c>
      <c r="B45" s="70">
        <v>37.503</v>
      </c>
      <c r="C45" s="70">
        <v>42.152999999999999</v>
      </c>
      <c r="D45" s="70">
        <v>46.116999999999997</v>
      </c>
      <c r="E45" s="70">
        <v>50.057000000000002</v>
      </c>
      <c r="F45" s="70">
        <v>52.825000000000003</v>
      </c>
      <c r="G45" s="70">
        <v>55.567</v>
      </c>
      <c r="H45" s="22">
        <v>58.308999999999997</v>
      </c>
      <c r="I45" s="24">
        <f t="shared" si="10"/>
        <v>20.805999999999997</v>
      </c>
      <c r="J45" s="25">
        <f t="shared" si="11"/>
        <v>0.55478228408393992</v>
      </c>
      <c r="K45" s="75" t="s">
        <v>27</v>
      </c>
    </row>
    <row r="46" spans="1:11" s="74" customFormat="1" x14ac:dyDescent="0.2">
      <c r="A46" s="17" t="s">
        <v>39</v>
      </c>
      <c r="B46" s="22">
        <v>10.239000000000001</v>
      </c>
      <c r="C46" s="22">
        <v>10.968999999999999</v>
      </c>
      <c r="D46" s="22">
        <v>11.760999999999999</v>
      </c>
      <c r="E46" s="22">
        <v>12.547000000000001</v>
      </c>
      <c r="F46" s="22">
        <v>13.147</v>
      </c>
      <c r="G46" s="22">
        <v>13.739000000000001</v>
      </c>
      <c r="H46" s="22">
        <v>14.331</v>
      </c>
      <c r="I46" s="24">
        <f t="shared" si="10"/>
        <v>4.0919999999999987</v>
      </c>
      <c r="J46" s="25">
        <f t="shared" si="11"/>
        <v>0.39964840316437139</v>
      </c>
      <c r="K46" s="75" t="s">
        <v>27</v>
      </c>
    </row>
    <row r="47" spans="1:11" s="74" customFormat="1" ht="13.5" x14ac:dyDescent="0.25">
      <c r="A47" s="71"/>
      <c r="B47" s="83"/>
      <c r="C47" s="83"/>
      <c r="D47" s="83"/>
      <c r="E47" s="83"/>
      <c r="F47" s="83"/>
      <c r="G47" s="83"/>
      <c r="H47" s="83"/>
      <c r="I47" s="24"/>
      <c r="J47" s="82"/>
      <c r="K47" s="75"/>
    </row>
    <row r="48" spans="1:11" s="74" customFormat="1" x14ac:dyDescent="0.2">
      <c r="A48" s="71" t="s">
        <v>34</v>
      </c>
      <c r="B48" s="39">
        <f t="shared" ref="B48:H48" si="12">SUM(B43,B45,B46)</f>
        <v>57.55</v>
      </c>
      <c r="C48" s="39">
        <f t="shared" si="12"/>
        <v>64.358999999999995</v>
      </c>
      <c r="D48" s="39">
        <f t="shared" si="12"/>
        <v>70.685999999999993</v>
      </c>
      <c r="E48" s="39">
        <f t="shared" si="12"/>
        <v>76.97</v>
      </c>
      <c r="F48" s="39">
        <f t="shared" si="12"/>
        <v>81.733000000000004</v>
      </c>
      <c r="G48" s="39">
        <f t="shared" si="12"/>
        <v>86.448000000000008</v>
      </c>
      <c r="H48" s="39">
        <f t="shared" si="12"/>
        <v>91.162999999999997</v>
      </c>
      <c r="I48" s="24">
        <f>H48-B48</f>
        <v>33.613</v>
      </c>
      <c r="J48" s="25">
        <f>SUM(I48/B48)</f>
        <v>0.58406602953953091</v>
      </c>
      <c r="K48" s="75" t="s">
        <v>27</v>
      </c>
    </row>
    <row r="49" spans="1:11" s="74" customFormat="1" ht="13.5" x14ac:dyDescent="0.25">
      <c r="A49" s="71" t="s">
        <v>40</v>
      </c>
      <c r="B49" s="83"/>
      <c r="C49" s="83"/>
      <c r="D49" s="83"/>
      <c r="E49" s="83"/>
      <c r="F49" s="83"/>
      <c r="G49" s="83"/>
      <c r="H49" s="83"/>
      <c r="I49" s="24"/>
      <c r="J49" s="82"/>
      <c r="K49" s="75"/>
    </row>
    <row r="50" spans="1:11" s="74" customFormat="1" ht="13.5" x14ac:dyDescent="0.25">
      <c r="A50" s="71"/>
      <c r="B50" s="83"/>
      <c r="C50" s="83"/>
      <c r="D50" s="83"/>
      <c r="E50" s="83"/>
      <c r="F50" s="83"/>
      <c r="G50" s="83"/>
      <c r="H50" s="83"/>
      <c r="I50" s="24"/>
      <c r="J50" s="82"/>
      <c r="K50" s="75"/>
    </row>
    <row r="51" spans="1:11" s="74" customFormat="1" x14ac:dyDescent="0.2">
      <c r="A51" s="17" t="s">
        <v>41</v>
      </c>
      <c r="B51" s="31">
        <v>41.05</v>
      </c>
      <c r="C51" s="31">
        <v>46.05</v>
      </c>
      <c r="D51" s="31">
        <v>51.075000000000003</v>
      </c>
      <c r="E51" s="31">
        <v>55.875</v>
      </c>
      <c r="F51" s="31">
        <v>58.975000000000001</v>
      </c>
      <c r="G51" s="31">
        <v>62.424999999999997</v>
      </c>
      <c r="H51" s="31">
        <v>65.875</v>
      </c>
      <c r="I51" s="24">
        <f>H51-B51</f>
        <v>24.825000000000003</v>
      </c>
      <c r="J51" s="37">
        <f>I51/B51</f>
        <v>0.60475030450669931</v>
      </c>
      <c r="K51" s="75" t="s">
        <v>27</v>
      </c>
    </row>
    <row r="52" spans="1:11" s="74" customFormat="1" x14ac:dyDescent="0.2">
      <c r="A52" s="17" t="s">
        <v>42</v>
      </c>
      <c r="B52" s="31">
        <v>5.7789999999999999</v>
      </c>
      <c r="C52" s="31">
        <v>5.9790000000000001</v>
      </c>
      <c r="D52" s="31">
        <v>6.15</v>
      </c>
      <c r="E52" s="31">
        <v>6.3220000000000001</v>
      </c>
      <c r="F52" s="31">
        <v>6.4749999999999996</v>
      </c>
      <c r="G52" s="31">
        <v>6.6310000000000002</v>
      </c>
      <c r="H52" s="31">
        <v>6.7869999999999999</v>
      </c>
      <c r="I52" s="24">
        <f t="shared" ref="I52:I54" si="13">H52-B52</f>
        <v>1.008</v>
      </c>
      <c r="J52" s="37">
        <f t="shared" ref="J52:J54" si="14">I52/B52</f>
        <v>0.17442464094133933</v>
      </c>
      <c r="K52" s="75" t="s">
        <v>27</v>
      </c>
    </row>
    <row r="53" spans="1:11" s="74" customFormat="1" x14ac:dyDescent="0.2">
      <c r="A53" s="17" t="s">
        <v>43</v>
      </c>
      <c r="B53" s="31">
        <v>25.337</v>
      </c>
      <c r="C53" s="31">
        <v>26.954000000000001</v>
      </c>
      <c r="D53" s="31">
        <v>28.616</v>
      </c>
      <c r="E53" s="31">
        <v>30.271999999999998</v>
      </c>
      <c r="F53" s="31">
        <v>32.027999999999999</v>
      </c>
      <c r="G53" s="31">
        <v>33.801000000000002</v>
      </c>
      <c r="H53" s="31">
        <v>35.573999999999998</v>
      </c>
      <c r="I53" s="24">
        <f t="shared" si="13"/>
        <v>10.236999999999998</v>
      </c>
      <c r="J53" s="37">
        <f t="shared" si="14"/>
        <v>0.40403362671192322</v>
      </c>
      <c r="K53" s="75" t="s">
        <v>27</v>
      </c>
    </row>
    <row r="54" spans="1:11" s="74" customFormat="1" x14ac:dyDescent="0.2">
      <c r="A54" s="17" t="s">
        <v>44</v>
      </c>
      <c r="B54" s="31">
        <v>21.614999999999998</v>
      </c>
      <c r="C54" s="31">
        <v>23.459</v>
      </c>
      <c r="D54" s="31">
        <v>25.138999999999999</v>
      </c>
      <c r="E54" s="31">
        <v>26.725999999999999</v>
      </c>
      <c r="F54" s="31">
        <v>28.297999999999998</v>
      </c>
      <c r="G54" s="31">
        <v>29.742000000000001</v>
      </c>
      <c r="H54" s="31">
        <v>31.187999999999999</v>
      </c>
      <c r="I54" s="24">
        <f t="shared" si="13"/>
        <v>9.5730000000000004</v>
      </c>
      <c r="J54" s="37">
        <f t="shared" si="14"/>
        <v>0.44288688410825822</v>
      </c>
      <c r="K54" s="75" t="s">
        <v>27</v>
      </c>
    </row>
    <row r="55" spans="1:11" s="74" customFormat="1" ht="13.5" x14ac:dyDescent="0.25">
      <c r="A55" s="71"/>
      <c r="B55" s="22"/>
      <c r="C55" s="22"/>
      <c r="D55" s="22"/>
      <c r="E55" s="22"/>
      <c r="F55" s="22"/>
      <c r="G55" s="22"/>
      <c r="H55" s="22"/>
      <c r="I55" s="24"/>
      <c r="J55" s="82"/>
      <c r="K55" s="75"/>
    </row>
    <row r="56" spans="1:11" s="74" customFormat="1" x14ac:dyDescent="0.2">
      <c r="A56" s="71" t="s">
        <v>45</v>
      </c>
      <c r="B56" s="39">
        <f t="shared" ref="B56:H56" si="15">SUM(B51:B54)</f>
        <v>93.780999999999992</v>
      </c>
      <c r="C56" s="39">
        <f t="shared" si="15"/>
        <v>102.44200000000001</v>
      </c>
      <c r="D56" s="39">
        <f t="shared" si="15"/>
        <v>110.98</v>
      </c>
      <c r="E56" s="39">
        <f t="shared" si="15"/>
        <v>119.19499999999999</v>
      </c>
      <c r="F56" s="39">
        <f t="shared" si="15"/>
        <v>125.77600000000001</v>
      </c>
      <c r="G56" s="39">
        <f t="shared" si="15"/>
        <v>132.59899999999999</v>
      </c>
      <c r="H56" s="39">
        <f t="shared" si="15"/>
        <v>139.42400000000001</v>
      </c>
      <c r="I56" s="24">
        <f>H56-B56</f>
        <v>45.643000000000015</v>
      </c>
      <c r="J56" s="25">
        <f>SUM(I56/B56)</f>
        <v>0.48669773194996874</v>
      </c>
      <c r="K56" s="75" t="s">
        <v>27</v>
      </c>
    </row>
    <row r="57" spans="1:11" x14ac:dyDescent="0.2">
      <c r="A57" s="71" t="s">
        <v>46</v>
      </c>
      <c r="B57" s="22"/>
      <c r="C57" s="22"/>
      <c r="D57" s="22"/>
      <c r="E57" s="22"/>
      <c r="F57" s="22"/>
      <c r="G57" s="22"/>
      <c r="H57" s="22"/>
      <c r="I57" s="24"/>
      <c r="J57" s="25"/>
      <c r="K57" s="26"/>
    </row>
    <row r="58" spans="1:11" x14ac:dyDescent="0.2">
      <c r="A58" s="71"/>
      <c r="B58" s="36"/>
      <c r="C58" s="36"/>
      <c r="D58" s="36"/>
      <c r="E58" s="36"/>
      <c r="F58" s="36"/>
      <c r="G58" s="36"/>
      <c r="H58" s="36"/>
      <c r="I58" s="24"/>
      <c r="J58" s="37"/>
      <c r="K58" s="37"/>
    </row>
    <row r="59" spans="1:11" x14ac:dyDescent="0.2">
      <c r="A59" s="35" t="s">
        <v>47</v>
      </c>
      <c r="B59" s="36">
        <f t="shared" ref="B59:H59" si="16">SUM(B9+B10+B18+B19+B20+B24+B25+B26+B27+B32)</f>
        <v>922.79399999999987</v>
      </c>
      <c r="C59" s="36">
        <f t="shared" si="16"/>
        <v>988.64700000000005</v>
      </c>
      <c r="D59" s="36">
        <f t="shared" si="16"/>
        <v>1057.9489999999998</v>
      </c>
      <c r="E59" s="36">
        <f t="shared" si="16"/>
        <v>1116.1590000000001</v>
      </c>
      <c r="F59" s="36">
        <f t="shared" si="16"/>
        <v>1168.989</v>
      </c>
      <c r="G59" s="36">
        <f t="shared" si="16"/>
        <v>1218.4430000000002</v>
      </c>
      <c r="H59" s="36">
        <f t="shared" si="16"/>
        <v>1272.1379999999999</v>
      </c>
      <c r="I59" s="24">
        <f>H59-B59</f>
        <v>349.34400000000005</v>
      </c>
      <c r="J59" s="37">
        <f>I59/B59</f>
        <v>0.37857203232790859</v>
      </c>
      <c r="K59" s="28">
        <f>I59/I63</f>
        <v>0.54421565236897962</v>
      </c>
    </row>
    <row r="60" spans="1:11" x14ac:dyDescent="0.2">
      <c r="A60" s="35"/>
      <c r="B60" s="36"/>
      <c r="C60" s="36"/>
      <c r="D60" s="36"/>
      <c r="E60" s="36"/>
      <c r="F60" s="36"/>
      <c r="G60" s="36"/>
      <c r="H60" s="36"/>
      <c r="I60" s="24"/>
      <c r="J60" s="37"/>
      <c r="K60" s="28"/>
    </row>
    <row r="61" spans="1:11" x14ac:dyDescent="0.2">
      <c r="A61" s="35" t="s">
        <v>48</v>
      </c>
      <c r="B61" s="36">
        <f t="shared" ref="B61:H61" si="17">SUM(B14+B17+B28+B29+B30)</f>
        <v>871.33899999999994</v>
      </c>
      <c r="C61" s="36">
        <f t="shared" si="17"/>
        <v>919.005</v>
      </c>
      <c r="D61" s="36">
        <f t="shared" si="17"/>
        <v>959.01499999999999</v>
      </c>
      <c r="E61" s="36">
        <f t="shared" si="17"/>
        <v>1003.163</v>
      </c>
      <c r="F61" s="36">
        <f t="shared" si="17"/>
        <v>1039.059</v>
      </c>
      <c r="G61" s="36">
        <f t="shared" si="17"/>
        <v>1069.0350000000001</v>
      </c>
      <c r="H61" s="36">
        <f t="shared" si="17"/>
        <v>1100.3599999999999</v>
      </c>
      <c r="I61" s="24">
        <f>H61-B61</f>
        <v>229.02099999999996</v>
      </c>
      <c r="J61" s="37">
        <f>I61/B61</f>
        <v>0.26283799990589196</v>
      </c>
      <c r="K61" s="28">
        <f>I61/I63</f>
        <v>0.35677387595377635</v>
      </c>
    </row>
    <row r="62" spans="1:11" s="16" customFormat="1" x14ac:dyDescent="0.2">
      <c r="A62" s="17"/>
      <c r="B62" s="31"/>
      <c r="C62" s="31"/>
      <c r="D62" s="31"/>
      <c r="E62" s="31"/>
      <c r="F62" s="31"/>
      <c r="G62" s="31"/>
      <c r="H62" s="31"/>
      <c r="I62" s="24"/>
      <c r="J62" s="33"/>
      <c r="K62" s="34"/>
    </row>
    <row r="63" spans="1:11" s="16" customFormat="1" x14ac:dyDescent="0.2">
      <c r="A63" s="54" t="s">
        <v>49</v>
      </c>
      <c r="B63" s="55">
        <f>SUM(B8,B9,B10,B14,B17,B18,B19,B20,B24,B25,B26,B27,B29,B30)</f>
        <v>2009.347</v>
      </c>
      <c r="C63" s="55">
        <f t="shared" ref="C63:H63" si="18">SUM(C8,C9,C10,C14,C17,C18,C19,C20,C24,C25,C26,C27,C29,C30)</f>
        <v>2135.0840000000003</v>
      </c>
      <c r="D63" s="55">
        <f t="shared" si="18"/>
        <v>2256.3850000000002</v>
      </c>
      <c r="E63" s="55">
        <f t="shared" si="18"/>
        <v>2371.1289999999999</v>
      </c>
      <c r="F63" s="55">
        <f t="shared" si="18"/>
        <v>2470.1529999999993</v>
      </c>
      <c r="G63" s="55">
        <f t="shared" si="18"/>
        <v>2557.9160000000006</v>
      </c>
      <c r="H63" s="55">
        <f t="shared" si="18"/>
        <v>2651.2689999999998</v>
      </c>
      <c r="I63" s="84">
        <f>H63-B63</f>
        <v>641.9219999999998</v>
      </c>
      <c r="J63" s="56">
        <f>SUM(I63/B63)</f>
        <v>0.31946796645875492</v>
      </c>
      <c r="K63" s="28">
        <f>SUM(I63/I63)</f>
        <v>1</v>
      </c>
    </row>
    <row r="64" spans="1:11" s="16" customFormat="1" x14ac:dyDescent="0.2">
      <c r="A64" s="17"/>
      <c r="B64" s="31"/>
      <c r="C64" s="31"/>
      <c r="D64" s="31"/>
      <c r="E64" s="31"/>
      <c r="F64" s="31"/>
      <c r="G64" s="31"/>
      <c r="H64" s="31"/>
      <c r="I64" s="24"/>
      <c r="J64" s="33"/>
      <c r="K64" s="34"/>
    </row>
    <row r="65" spans="1:11" s="53" customFormat="1" x14ac:dyDescent="0.2">
      <c r="A65" s="79" t="s">
        <v>50</v>
      </c>
      <c r="B65" s="55">
        <f>SUM(B8,B9,B10,B14,B17,B18,B19,B20,B24,B25,B26,B27,B28,B29,B30,B32,B36,B37,B38,B43,B45,B46,B51,B52,B53,B54)</f>
        <v>2625.3319999999994</v>
      </c>
      <c r="C65" s="55">
        <f t="shared" ref="C65:H65" si="19">SUM(C8,C9,C10,C14,C17,C18,C19,C20,C24,C25,C26,C27,C28,C29,C30,C32,C36,C37,C38,C43,C45,C46,C51,C52,C53,C54)</f>
        <v>2797.3650000000002</v>
      </c>
      <c r="D65" s="55">
        <f t="shared" si="19"/>
        <v>2959.1870000000004</v>
      </c>
      <c r="E65" s="55">
        <f t="shared" si="19"/>
        <v>3110.846</v>
      </c>
      <c r="F65" s="55">
        <f t="shared" si="19"/>
        <v>3240.6159999999982</v>
      </c>
      <c r="G65" s="55">
        <f t="shared" si="19"/>
        <v>3356.6500000000005</v>
      </c>
      <c r="H65" s="80">
        <f t="shared" si="19"/>
        <v>3475.5969999999998</v>
      </c>
      <c r="I65" s="85">
        <f>H65-B65</f>
        <v>850.26500000000033</v>
      </c>
      <c r="J65" s="60">
        <f>I65/B65</f>
        <v>0.3238695144080827</v>
      </c>
      <c r="K65" s="61"/>
    </row>
    <row r="66" spans="1:11" s="53" customFormat="1" ht="9.75" x14ac:dyDescent="0.15">
      <c r="A66" s="53" t="s">
        <v>51</v>
      </c>
      <c r="I66" s="81"/>
    </row>
    <row r="67" spans="1:11" s="53" customFormat="1" ht="9.75" x14ac:dyDescent="0.15">
      <c r="A67" s="53" t="s">
        <v>65</v>
      </c>
      <c r="I67" s="81"/>
    </row>
    <row r="68" spans="1:11" s="53" customFormat="1" ht="9.75" x14ac:dyDescent="0.15">
      <c r="A68" s="53" t="s">
        <v>80</v>
      </c>
      <c r="I68" s="81"/>
    </row>
    <row r="69" spans="1:11" s="53" customFormat="1" ht="9.75" x14ac:dyDescent="0.15">
      <c r="A69" s="53" t="s">
        <v>66</v>
      </c>
      <c r="I69" s="81"/>
    </row>
    <row r="70" spans="1:11" s="53" customFormat="1" ht="9.75" x14ac:dyDescent="0.15">
      <c r="A70" s="53" t="s">
        <v>53</v>
      </c>
      <c r="I70" s="81"/>
    </row>
    <row r="71" spans="1:11" s="53" customFormat="1" ht="9.75" x14ac:dyDescent="0.15">
      <c r="A71" s="53" t="s">
        <v>54</v>
      </c>
      <c r="I71" s="81"/>
    </row>
    <row r="72" spans="1:11" x14ac:dyDescent="0.2">
      <c r="A72" s="53" t="s">
        <v>55</v>
      </c>
      <c r="B72" s="23"/>
      <c r="C72" s="23"/>
      <c r="D72" s="23"/>
      <c r="E72" s="23"/>
      <c r="F72" s="23"/>
      <c r="G72" s="23"/>
      <c r="H72" s="23"/>
      <c r="I72" s="81"/>
      <c r="J72" s="53"/>
      <c r="K72" s="53"/>
    </row>
    <row r="73" spans="1:11" x14ac:dyDescent="0.2">
      <c r="A73" s="53"/>
      <c r="B73" s="23"/>
      <c r="C73" s="23"/>
      <c r="D73" s="23"/>
      <c r="E73" s="23"/>
      <c r="F73" s="23"/>
      <c r="G73" s="23"/>
      <c r="H73" s="23"/>
      <c r="I73" s="81"/>
      <c r="J73" s="53"/>
      <c r="K73" s="53"/>
    </row>
    <row r="76" spans="1:11" x14ac:dyDescent="0.2">
      <c r="A76" s="53"/>
    </row>
    <row r="77" spans="1:11" x14ac:dyDescent="0.2">
      <c r="A77" s="2"/>
    </row>
    <row r="78" spans="1:11" x14ac:dyDescent="0.2">
      <c r="A78" s="65"/>
    </row>
    <row r="85" spans="1:10" x14ac:dyDescent="0.2">
      <c r="A85" s="53"/>
    </row>
    <row r="86" spans="1:10" x14ac:dyDescent="0.2">
      <c r="A86" s="53"/>
    </row>
    <row r="87" spans="1:10" x14ac:dyDescent="0.2">
      <c r="A87" s="53"/>
    </row>
    <row r="89" spans="1:10" x14ac:dyDescent="0.2">
      <c r="A89" s="53"/>
    </row>
    <row r="90" spans="1:10" x14ac:dyDescent="0.2">
      <c r="B90" s="31"/>
      <c r="C90" s="31"/>
      <c r="D90" s="31"/>
      <c r="E90" s="31"/>
      <c r="F90" s="31"/>
      <c r="G90" s="31"/>
      <c r="H90" s="31"/>
      <c r="I90" s="31"/>
      <c r="J90" s="45"/>
    </row>
    <row r="91" spans="1:10" x14ac:dyDescent="0.2">
      <c r="B91" s="31"/>
      <c r="C91" s="31"/>
      <c r="D91" s="31"/>
      <c r="E91" s="31"/>
      <c r="F91" s="31"/>
      <c r="G91" s="31"/>
      <c r="H91" s="31"/>
      <c r="I91" s="31"/>
      <c r="J91" s="45"/>
    </row>
  </sheetData>
  <mergeCells count="2">
    <mergeCell ref="I2:J4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2016-11-01T17:33:17Z</dcterms:created>
  <dcterms:modified xsi:type="dcterms:W3CDTF">2017-03-22T20:26:14Z</dcterms:modified>
</cp:coreProperties>
</file>